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Nadege/Documents/UN_CTCN/Applications/Under process of tendering/Liberia GCF/Approved RP /"/>
    </mc:Choice>
  </mc:AlternateContent>
  <xr:revisionPtr revIDLastSave="0" documentId="13_ncr:1_{A44D685A-5409-374B-90BC-80F32571B52B}" xr6:coauthVersionLast="47" xr6:coauthVersionMax="47" xr10:uidLastSave="{00000000-0000-0000-0000-000000000000}"/>
  <bookViews>
    <workbookView xWindow="0" yWindow="500" windowWidth="24900" windowHeight="14720" firstSheet="2" activeTab="5" xr2:uid="{00000000-000D-0000-FFFF-FFFF00000000}"/>
  </bookViews>
  <sheets>
    <sheet name="Guidelines" sheetId="6" r:id="rId1"/>
    <sheet name="Budget Category" sheetId="4" r:id="rId2"/>
    <sheet name="5.1 Budget Plan" sheetId="1" r:id="rId3"/>
    <sheet name="Budget Notes" sheetId="5" r:id="rId4"/>
    <sheet name="5.2 Procurement Plan" sheetId="2" r:id="rId5"/>
    <sheet name="5.3 Implementation Plan" sheetId="8" r:id="rId6"/>
  </sheets>
  <definedNames>
    <definedName name="_xlnm._FilterDatabase" localSheetId="1" hidden="1">'Budget Category'!$A$15:$A$21</definedName>
    <definedName name="_xlnm.Print_Area" localSheetId="2">'5.1 Budget Plan'!$A$1:$O$78</definedName>
    <definedName name="_xlnm.Print_Area" localSheetId="4">'5.2 Procurement Plan'!$A$1:$N$22</definedName>
    <definedName name="_xlnm.Print_Area" localSheetId="3">'Budget Notes'!$A$1:$B$19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 r="G35" i="1" l="1"/>
  <c r="G36" i="1"/>
  <c r="G37" i="1"/>
  <c r="G38" i="1"/>
  <c r="G39" i="1"/>
  <c r="G40" i="1"/>
  <c r="G41" i="1"/>
  <c r="G42" i="1"/>
  <c r="C71" i="1" s="1"/>
  <c r="G43" i="1"/>
  <c r="G44" i="1"/>
  <c r="G45" i="1"/>
  <c r="G46" i="1"/>
  <c r="G47" i="1"/>
  <c r="G48" i="1"/>
  <c r="G49" i="1"/>
  <c r="G50" i="1"/>
  <c r="G51" i="1"/>
  <c r="G52" i="1"/>
  <c r="G53" i="1"/>
  <c r="G7" i="1"/>
  <c r="G8" i="1"/>
  <c r="E9" i="1"/>
  <c r="G9" i="1" s="1"/>
  <c r="E10" i="1"/>
  <c r="G10" i="1" s="1"/>
  <c r="G11" i="1"/>
  <c r="G12" i="1"/>
  <c r="G13" i="1"/>
  <c r="G14" i="1"/>
  <c r="G15" i="1"/>
  <c r="G16" i="1"/>
  <c r="G17" i="1"/>
  <c r="G18" i="1"/>
  <c r="G19" i="1"/>
  <c r="G20" i="1"/>
  <c r="G21" i="1"/>
  <c r="G22" i="1"/>
  <c r="G23" i="1"/>
  <c r="G24" i="1"/>
  <c r="G25" i="1"/>
  <c r="G26" i="1"/>
  <c r="G27" i="1"/>
  <c r="G28" i="1"/>
  <c r="G29" i="1"/>
  <c r="G30" i="1"/>
  <c r="G31" i="1"/>
  <c r="G32" i="1"/>
  <c r="G33" i="1"/>
  <c r="G34" i="1"/>
  <c r="G56" i="1"/>
  <c r="M54" i="1"/>
  <c r="N54" i="1"/>
  <c r="O54" i="1"/>
  <c r="G55" i="1"/>
  <c r="G57" i="1"/>
  <c r="G58" i="1"/>
  <c r="G59" i="1"/>
  <c r="C64" i="1"/>
  <c r="C63" i="1"/>
  <c r="C77" i="1"/>
  <c r="C76" i="1"/>
  <c r="C75" i="1"/>
  <c r="C67" i="1"/>
  <c r="C69" i="1"/>
  <c r="C68" i="1"/>
  <c r="A65" i="1"/>
  <c r="A66" i="1"/>
  <c r="A67" i="1"/>
  <c r="A68" i="1"/>
  <c r="A69" i="1"/>
  <c r="A70" i="1"/>
  <c r="A71" i="1"/>
  <c r="A72" i="1"/>
  <c r="A73" i="1"/>
  <c r="A74" i="1"/>
  <c r="A75" i="1"/>
  <c r="A76" i="1"/>
  <c r="A77" i="1"/>
  <c r="A64" i="1"/>
  <c r="A63" i="1"/>
  <c r="D10" i="2"/>
  <c r="C65" i="1"/>
  <c r="C70" i="1" l="1"/>
  <c r="C72" i="1"/>
  <c r="C66" i="1"/>
  <c r="H25" i="1"/>
  <c r="C74" i="1"/>
  <c r="H49" i="1"/>
  <c r="K49" i="1" s="1"/>
  <c r="K54" i="1" s="1"/>
  <c r="C73" i="1"/>
  <c r="H30" i="1"/>
  <c r="H15" i="1"/>
  <c r="H35" i="1"/>
  <c r="H58" i="1"/>
  <c r="N67" i="1" s="1"/>
  <c r="H44" i="1"/>
  <c r="L44" i="1" s="1"/>
  <c r="L54" i="1" s="1"/>
  <c r="H40" i="1"/>
  <c r="H12" i="1"/>
  <c r="H19" i="1"/>
  <c r="H7" i="1"/>
  <c r="I35" i="1" l="1"/>
  <c r="J35" i="1"/>
  <c r="I19" i="1"/>
  <c r="C78" i="1"/>
  <c r="I7" i="1"/>
  <c r="I54" i="1" l="1"/>
  <c r="J7" i="1"/>
  <c r="J54" i="1" s="1"/>
  <c r="D22" i="2" l="1"/>
  <c r="H59" i="1"/>
  <c r="I67" i="1" s="1"/>
  <c r="C79" i="1"/>
  <c r="N66" i="1"/>
  <c r="I58" i="1"/>
  <c r="I59" i="1" s="1"/>
  <c r="N68" i="1"/>
  <c r="N71" i="1" l="1"/>
  <c r="N73" i="1" s="1"/>
  <c r="M76" i="1" s="1"/>
</calcChain>
</file>

<file path=xl/sharedStrings.xml><?xml version="1.0" encoding="utf-8"?>
<sst xmlns="http://schemas.openxmlformats.org/spreadsheetml/2006/main" count="373" uniqueCount="264">
  <si>
    <t>The following considerations are important when completing the budget:</t>
  </si>
  <si>
    <t>2. You can select the appropriate budget categories from the dropdown list in the budget plan:</t>
  </si>
  <si>
    <t>3. To insert additional rows, right click on the row number below where you wish to insert the new row and choose INSERT.</t>
  </si>
  <si>
    <t>4. Additional budget categories may be added by manually typing them on the Budget  Category sheet. :</t>
  </si>
  <si>
    <t xml:space="preserve">Project Management Cost: </t>
  </si>
  <si>
    <t>General Principles for PMC costs:</t>
  </si>
  <si>
    <t xml:space="preserve">    1. The percentage of PMC financed by GCF should not be more than the percentage share of the overall budget financed by GCF</t>
  </si>
  <si>
    <t xml:space="preserve">    2. PMC budget thresholds: Up to 7.5 per cent of total activity budget. </t>
  </si>
  <si>
    <t xml:space="preserve">            &gt;  PMC exceeding 7.5 per cent for the readiness (including NAPs) proposals, and PPF proposals, up to $ 3 million will require detailed documentation</t>
  </si>
  <si>
    <t xml:space="preserve">                and justification supporting the entire PMC budget.</t>
  </si>
  <si>
    <t xml:space="preserve">            &gt; The PMC should be shown as a separate component in the project budget. A detailed breakdown of PMC should be provided by budget category.</t>
  </si>
  <si>
    <t xml:space="preserve">            &gt;  Indicative list of eligible project management costs:</t>
  </si>
  <si>
    <r>
      <t xml:space="preserve">&gt; </t>
    </r>
    <r>
      <rPr>
        <b/>
        <sz val="9"/>
        <rFont val="Arial"/>
        <family val="2"/>
      </rPr>
      <t>Project staffing and consultants:</t>
    </r>
    <r>
      <rPr>
        <sz val="9"/>
        <rFont val="Arial"/>
        <family val="2"/>
      </rPr>
      <t xml:space="preserve"> Project manager, Project Assistant, Procurement personnel, Finance personnel &amp; Support/admin. Personnel</t>
    </r>
  </si>
  <si>
    <r>
      <t>&gt;</t>
    </r>
    <r>
      <rPr>
        <b/>
        <sz val="9"/>
        <rFont val="Arial"/>
        <family val="2"/>
      </rPr>
      <t xml:space="preserve"> Other direct costs:</t>
    </r>
    <r>
      <rPr>
        <sz val="9"/>
        <rFont val="Arial"/>
        <family val="2"/>
      </rPr>
      <t xml:space="preserve">  Office equipment, Mission related travel cost of the PMU, Project management systems and information technology,  </t>
    </r>
  </si>
  <si>
    <t xml:space="preserve">   Office supplies, Audit cost</t>
  </si>
  <si>
    <t>Contingency :</t>
  </si>
  <si>
    <t>1. Select the appropriate % of Contingency Budget from the dropdown list :</t>
  </si>
  <si>
    <t>4. Any use of contingency must be reported to and agreed by the GCF Secretariat in writing in advance provided with justifications that are acceptable to the GCF</t>
  </si>
  <si>
    <r>
      <t xml:space="preserve">If you are unsure about how to complete the budget template, please send your query to:  </t>
    </r>
    <r>
      <rPr>
        <u/>
        <sz val="9"/>
        <rFont val="Arial"/>
        <family val="2"/>
      </rPr>
      <t>countries@gcfund.org</t>
    </r>
  </si>
  <si>
    <t>Budget Note</t>
  </si>
  <si>
    <t>Detailed Description</t>
  </si>
  <si>
    <t>Budget Categories</t>
  </si>
  <si>
    <t>Audio Visual &amp; Printing</t>
  </si>
  <si>
    <t>Audit Fee</t>
  </si>
  <si>
    <t>Consultant - Individual - International</t>
  </si>
  <si>
    <t>Consultant - Individual - Local</t>
  </si>
  <si>
    <t>Travel - International</t>
  </si>
  <si>
    <t>Travel – Local</t>
  </si>
  <si>
    <t xml:space="preserve">Workshop/Training </t>
  </si>
  <si>
    <t>Indicate additional budget categories</t>
  </si>
  <si>
    <t>Choose percentage</t>
  </si>
  <si>
    <t>5.1 Budget Plan</t>
  </si>
  <si>
    <r>
      <t xml:space="preserve">Please add rows for Outcomes, Outputs and Cost Categories as required. </t>
    </r>
    <r>
      <rPr>
        <sz val="9"/>
        <color rgb="FF24634F"/>
        <rFont val="Arial"/>
        <family val="2"/>
      </rPr>
      <t>Additional budget categories may be added by manually typing them on the Budget Category sheet.</t>
    </r>
  </si>
  <si>
    <t>Outcomes / Outputs</t>
  </si>
  <si>
    <t>Detailed Budget (in US$)</t>
  </si>
  <si>
    <r>
      <t xml:space="preserve">Total Budget
</t>
    </r>
    <r>
      <rPr>
        <sz val="7"/>
        <color theme="0"/>
        <rFont val="Arial"/>
        <family val="2"/>
      </rPr>
      <t>(per outcome)</t>
    </r>
  </si>
  <si>
    <r>
      <t xml:space="preserve">Budget Categories
</t>
    </r>
    <r>
      <rPr>
        <sz val="7"/>
        <color theme="0"/>
        <rFont val="Arial"/>
        <family val="2"/>
      </rPr>
      <t>choose from the drop-down list</t>
    </r>
  </si>
  <si>
    <t>Unit</t>
  </si>
  <si>
    <t># of Unit</t>
  </si>
  <si>
    <t>Unit Cost</t>
  </si>
  <si>
    <r>
      <t xml:space="preserve">Total Budget
</t>
    </r>
    <r>
      <rPr>
        <sz val="7"/>
        <color theme="0"/>
        <rFont val="Arial"/>
        <family val="2"/>
      </rPr>
      <t>(per budget category)</t>
    </r>
  </si>
  <si>
    <r>
      <t xml:space="preserve">Total Budget
</t>
    </r>
    <r>
      <rPr>
        <sz val="7"/>
        <color theme="0"/>
        <rFont val="Arial"/>
        <family val="2"/>
      </rPr>
      <t>(per sub-outcome)</t>
    </r>
  </si>
  <si>
    <t>6m</t>
  </si>
  <si>
    <t>12m</t>
  </si>
  <si>
    <t>18m</t>
  </si>
  <si>
    <t>W/Day</t>
  </si>
  <si>
    <t>Trip</t>
  </si>
  <si>
    <t>Total Outcome Budget</t>
  </si>
  <si>
    <r>
      <t xml:space="preserve">Project Management Cost (PMC)
</t>
    </r>
    <r>
      <rPr>
        <sz val="7"/>
        <rFont val="Arial"/>
        <family val="2"/>
      </rPr>
      <t>Up to 7.5% of Total Activity Budget</t>
    </r>
  </si>
  <si>
    <t>Actual amount and % of PMC requested:</t>
  </si>
  <si>
    <t>Maximum PMC that can be requested:</t>
  </si>
  <si>
    <t>Lumpsum</t>
  </si>
  <si>
    <t>do not change the formula</t>
  </si>
  <si>
    <t>FOR GREEN CLIMATE FUND SECRETARIAT'S USE ONLY</t>
  </si>
  <si>
    <t>Breakdown (per budget category)</t>
  </si>
  <si>
    <t>Total (per budget category)</t>
  </si>
  <si>
    <t>Project Management Cost (PMC)</t>
  </si>
  <si>
    <t>requested</t>
  </si>
  <si>
    <t>Contingency</t>
  </si>
  <si>
    <r>
      <t xml:space="preserve">Sub-Total </t>
    </r>
    <r>
      <rPr>
        <sz val="7"/>
        <color theme="1"/>
        <rFont val="Arial"/>
        <family val="2"/>
      </rPr>
      <t xml:space="preserve"> (Total Outcome Budget + Contingency + PMC)</t>
    </r>
  </si>
  <si>
    <r>
      <t xml:space="preserve">Delivery Partner Fee (DP) </t>
    </r>
    <r>
      <rPr>
        <sz val="7"/>
        <color theme="1"/>
        <rFont val="Arial"/>
        <family val="2"/>
      </rPr>
      <t>- Up to 8.5% of the Sub-Total</t>
    </r>
  </si>
  <si>
    <r>
      <t xml:space="preserve">Total Project Budget </t>
    </r>
    <r>
      <rPr>
        <sz val="7"/>
        <color theme="1"/>
        <rFont val="Arial"/>
        <family val="2"/>
      </rPr>
      <t>(Total Activity Budget + Contingency + PMC + DP)</t>
    </r>
  </si>
  <si>
    <t>Total Outcome Budget + PMC</t>
  </si>
  <si>
    <t>5.2 Procurement Plan</t>
  </si>
  <si>
    <t>For goods, services, and consultancies to be procured, please list the items, descriptions in relation to the activities in Section 3, estimated cost, procurement method, relevant threshold, and the estimated dates. Please include the procurement plan for at least the first tranche of disbursement requested below and provide a full procurement plan for the entire duration of the implementation period if available at this stage. </t>
  </si>
  <si>
    <t>Item</t>
  </si>
  <si>
    <t>Item Description</t>
  </si>
  <si>
    <t>Estimated Cost (US$)</t>
  </si>
  <si>
    <t>Procurement Method</t>
  </si>
  <si>
    <r>
      <t xml:space="preserve">Thresholds 
</t>
    </r>
    <r>
      <rPr>
        <sz val="9"/>
        <color theme="0"/>
        <rFont val="Arial"/>
        <family val="2"/>
      </rPr>
      <t>(Min-Max monetary value for which indicated procurement method must be used)</t>
    </r>
  </si>
  <si>
    <t>Estimated Start Date</t>
  </si>
  <si>
    <t>Projected Contracting Date</t>
  </si>
  <si>
    <t>Goods and Non-Consulting Services</t>
  </si>
  <si>
    <t>Sub-Total (US$)</t>
  </si>
  <si>
    <t>Consultancy Services</t>
  </si>
  <si>
    <t xml:space="preserve">5.3 Implementation Plan </t>
  </si>
  <si>
    <t xml:space="preserve">Make sure the identifier number of each activity and deliverable matches with the proposal as this table does not require its name or description. Please refrain from adding descriptions. </t>
  </si>
  <si>
    <t xml:space="preserve">  Planned duration</t>
  </si>
  <si>
    <t xml:space="preserve">  Target completion date</t>
  </si>
  <si>
    <t>Activities &amp; Deliverables</t>
  </si>
  <si>
    <t>Estimated Timeline</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</si>
  <si>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</si>
  <si>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</si>
  <si>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</si>
  <si>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</si>
  <si>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</si>
  <si>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</si>
  <si>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</si>
  <si>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</si>
  <si>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</si>
  <si>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</si>
  <si>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</si>
  <si>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</si>
  <si>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</si>
  <si>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</si>
  <si>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</si>
  <si>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</si>
  <si>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</si>
  <si>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</si>
  <si>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</si>
  <si>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</si>
  <si>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</si>
  <si>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</si>
  <si>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</si>
  <si>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</si>
  <si>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</si>
  <si>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</si>
  <si>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</si>
  <si>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</si>
  <si>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</si>
  <si>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</si>
  <si>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A2.2.1</t>
  </si>
  <si>
    <t>Expenditure Plan</t>
  </si>
  <si>
    <t>Milestone (deliverable)</t>
  </si>
  <si>
    <t>Please list all the deliverables (e.g. D.1.1.1a)  per activity (e.g. A1.1.1) with the identifierand mark the planned duration as show in the example. Please also indicate milestones for any deliverables to be completed during the implementation period of the activity in question.</t>
  </si>
  <si>
    <t>For more guidance on how to fill out this tables, please see Part III Section 5 of the Readiness Guidebook</t>
  </si>
  <si>
    <t>This file contains three specific planning tools to complete the supplementary information required when submitting a proposal for Readiness Programme support (including for NAP/adaptation planning):</t>
  </si>
  <si>
    <t>- Budget plan and accompany Budget notes
- Procurement plan
- Implementation plan</t>
  </si>
  <si>
    <t>1. Before preparing the Readiness and budget, procurement, and implementation plans, please read the full guidance contained in the Readiness Programme Guidebook, specifically Part III Section 5</t>
  </si>
  <si>
    <t>5. The Budget Notes sheet should be used to record explanations, further details or cost breakdowns for individual lines</t>
  </si>
  <si>
    <t>Project management costs (PMC) are the direct administrative costs incurred to execute a project. They should cover only incremental costs incurred due to the GCF contribution. In most cases, these costs are directly related to the support of a dedicated project management unit which manages the day to day execution related activities of the project.</t>
  </si>
  <si>
    <t>2. Contingency budget for unforeseen costs arising during the project implementation should not be included in the outcome budget separately.</t>
  </si>
  <si>
    <t>3. Contingency budget must be used for any unforeseen programme (output level) cost that is unrelated to implementation/service fee.</t>
  </si>
  <si>
    <t xml:space="preserve">5. If by the end of the grant implementation period, you have not spent Contingency, you may not increase the scope of the project or make any other expenditures using the Contingency. 
</t>
  </si>
  <si>
    <t xml:space="preserve">Outcome 1.3:
Relevant country stakeholders (which may include executing entities, civil society organizations and private sector) have established adequate capacity, systems and networks to support the planning, programming and implementation of GCF-funded activities. </t>
  </si>
  <si>
    <t>Outcome 2.2:
GCF recipient countries have developed or enhanced strategic frameworks to address policy gaps, improve sectoral expertise, and enhance enabling environments for GCF programming in low-emission investment</t>
  </si>
  <si>
    <t>Outcome 4.3
An increase in the number of quality project concept notes developed and submitted that target SIDS, LDCs and African states</t>
  </si>
  <si>
    <t>Meeting/day</t>
  </si>
  <si>
    <t xml:space="preserve"> </t>
  </si>
  <si>
    <t>Workshop</t>
  </si>
  <si>
    <t>Contract of services to implement the technical assistance/readiness support</t>
  </si>
  <si>
    <t>Develop a renewables IPP framework for Liberia and conceptualise a funding proposal to GCF increase the share of renewable electricity technologies to achieve NDC commitments</t>
  </si>
  <si>
    <t>CTCN procedure for procurement: For a request that is eligible and prioritized, the Climate Technology Managers in charge of the respective request sources the appropriate expertise to develop the Terms of Reference of the assistance (called ‘Response Plan’ as per CTCN procedures). The response plan provides specific information on the technical assistance to be delivered, including activities, outputs, expected outcomes and impacts, timeline, indicators or measuring assistance progress and success, stakeholders to be involved, etc. The response plan, once finalized, is signed by the national focal point of the CTCN in the concerned country (National Designated Entity), the institution which originated the CTCN request for technical assistance and the CTCN Director and constitutes the basis of the assistance to be implemented and monitored upon the approval and in cooperation with the NDA. Once the response plan is signed, the contracting of the implementer starts.</t>
  </si>
  <si>
    <t>Follows CTCN prodecures* see below</t>
  </si>
  <si>
    <t>CTCN Procedures</t>
  </si>
  <si>
    <t xml:space="preserve">Overall financial management and procurement of goods and services under this readiness and preparatory support proposal will be guided by UN regulations, rules, policies and procedures. </t>
  </si>
  <si>
    <t>Within 1 month of approval</t>
  </si>
  <si>
    <t>UNEP will be responsible for the implementation of the readiness activities and for procurement and contractual services, as well as reporting on the progress of this implementation in close coordination and strategic guidance from the NDA/FP. The procurement actions and the operational services will be carried forward in accordance with UN policies and procurement guidelines.</t>
  </si>
  <si>
    <t>Estimated cost equivalent to total outcome budget + contingency + audit fee</t>
  </si>
  <si>
    <t>A1.3.1</t>
  </si>
  <si>
    <t>A2.2.2</t>
  </si>
  <si>
    <t>A2.2.3</t>
  </si>
  <si>
    <t>A4.3.1</t>
  </si>
  <si>
    <t>A4.3.2</t>
  </si>
  <si>
    <t>A4.3.3</t>
  </si>
  <si>
    <t xml:space="preserve">CTCN procedure for procurement: For a request that is eligible and prioritized, the Climate Technology Managers in charge of the respective request sources the appropriate expertise to develop the Terms of Reference of the assistance (called ‘Response Plan’ as per CTCN procedures). The response plan provides specific information on the technical assistance to be delivered, including activities, outputs, expected outcomes and impacts, timeline, indicators or measuring assistance progress and success, stakeholders to be involved, etc. The response plan, once finalized, is signed by the national focal point of the CTCN in the concerned country (National Designated Entity), the institution which originated the CTCN request for technical assistance and the CTCN Director and constitutes the basis of the assistance to be implemented and monitored upon the approval and in cooperation with the NDA. Based on the needs and expertise required in the response plan, a CTCN Network Member will be selected to implement it. </t>
  </si>
  <si>
    <t>The selection of the institution from the Network of CTCN for the execution of the technical assistance is conducted through a competitive procurement process as per UN Rules and Regulations, in line with CTCN procedures and with UN Rules and Regulations. The CTCN nurtures a Network of more than 550 expert organizations in the field of low-carbon and climate resilient technologies. The required expertise to carry out the activities that define this intervention will be sourced from the Network. For this, the following four principles shall be given due consideration when undertaking the procurement functions of UNEP:</t>
  </si>
  <si>
    <r>
      <t xml:space="preserve">               </t>
    </r>
    <r>
      <rPr>
        <sz val="8"/>
        <color theme="1"/>
        <rFont val="Times New Roman"/>
        <family val="1"/>
      </rPr>
      <t>i.</t>
    </r>
    <r>
      <rPr>
        <sz val="7"/>
        <color theme="1"/>
        <rFont val="Times New Roman"/>
        <family val="1"/>
      </rPr>
      <t xml:space="preserve">            </t>
    </r>
    <r>
      <rPr>
        <sz val="8"/>
        <color theme="1"/>
        <rFont val="Times New Roman"/>
        <family val="1"/>
      </rPr>
      <t>Best value for money principle;</t>
    </r>
  </si>
  <si>
    <r>
      <t xml:space="preserve">             </t>
    </r>
    <r>
      <rPr>
        <sz val="8"/>
        <color theme="1"/>
        <rFont val="Times New Roman"/>
        <family val="1"/>
      </rPr>
      <t>ii.</t>
    </r>
    <r>
      <rPr>
        <sz val="7"/>
        <color theme="1"/>
        <rFont val="Times New Roman"/>
        <family val="1"/>
      </rPr>
      <t xml:space="preserve">            </t>
    </r>
    <r>
      <rPr>
        <sz val="8"/>
        <color theme="1"/>
        <rFont val="Times New Roman"/>
        <family val="1"/>
      </rPr>
      <t>Fairness, accountability, integrity and transparency of the procurement process;</t>
    </r>
  </si>
  <si>
    <r>
      <t xml:space="preserve">            </t>
    </r>
    <r>
      <rPr>
        <sz val="8"/>
        <color theme="1"/>
        <rFont val="Times New Roman"/>
        <family val="1"/>
      </rPr>
      <t>iii.</t>
    </r>
    <r>
      <rPr>
        <sz val="7"/>
        <color theme="1"/>
        <rFont val="Times New Roman"/>
        <family val="1"/>
      </rPr>
      <t xml:space="preserve">            </t>
    </r>
    <r>
      <rPr>
        <sz val="8"/>
        <color theme="1"/>
        <rFont val="Times New Roman"/>
        <family val="1"/>
      </rPr>
      <t>Effective competition;</t>
    </r>
  </si>
  <si>
    <r>
      <t xml:space="preserve">            </t>
    </r>
    <r>
      <rPr>
        <sz val="8"/>
        <color theme="1"/>
        <rFont val="Times New Roman"/>
        <family val="1"/>
      </rPr>
      <t>iv.</t>
    </r>
    <r>
      <rPr>
        <sz val="7"/>
        <color theme="1"/>
        <rFont val="Times New Roman"/>
        <family val="1"/>
      </rPr>
      <t xml:space="preserve">            </t>
    </r>
    <r>
      <rPr>
        <sz val="8"/>
        <color theme="1"/>
        <rFont val="Times New Roman"/>
        <family val="1"/>
      </rPr>
      <t>The best interest of the UNEP.</t>
    </r>
  </si>
  <si>
    <t xml:space="preserve">Meetings </t>
  </si>
  <si>
    <t>Output 2.2.2 A de-risking mechanism is validated</t>
  </si>
  <si>
    <t xml:space="preserve">Unit </t>
  </si>
  <si>
    <t>2 international experts travelling for the workshop planned in activity 2.2.3c</t>
  </si>
  <si>
    <t>Output 4.3.3 Project Concept Note for the 100 MW renewable IPP programme for Liberia developed, validated and submitted to GCF.</t>
  </si>
  <si>
    <t xml:space="preserve">Output 1.3.1 Steering Committee established and operationalised.
</t>
  </si>
  <si>
    <t>Local travels for participants</t>
  </si>
  <si>
    <t xml:space="preserve">Output 1.3.2 Stakeholder mapping and Sectoral working groups established and operationalised.
</t>
  </si>
  <si>
    <t>Output 2.2.1 Assessment of institutional, policy and regulatory gaps for investments in renewable IPPs developed and validated</t>
  </si>
  <si>
    <t xml:space="preserve">Output 4.3.1 Financial model for  the 100 MW Renewable Energy IPPs programme established,  financing arrangements and terms developed and validated. </t>
  </si>
  <si>
    <t>Output 4.3.4 Engagement plan to empower leaders or other influential members designed</t>
  </si>
  <si>
    <t>A1.3.2</t>
  </si>
  <si>
    <t>A1.3.3</t>
  </si>
  <si>
    <t xml:space="preserve">D1.3.3 (i); (ii) </t>
  </si>
  <si>
    <t>D.4.3.1c (i); (ii)</t>
  </si>
  <si>
    <t>A4.3.4</t>
  </si>
  <si>
    <t>Working days of a local consultant at 250 USD / day (N1, N2, N3)</t>
  </si>
  <si>
    <t>Working days of a local consultant at 250 USD / day (N1, N2)</t>
  </si>
  <si>
    <t xml:space="preserve">Working days of a local consultant at 250 USD / day (N3) </t>
  </si>
  <si>
    <t>1 international experts travelling for the workshop planned in activity 4.3.2 (I2)</t>
  </si>
  <si>
    <t>1 international experts travelling for the workshop planned in activity 4.3.3 (I5)</t>
  </si>
  <si>
    <t>1 international experts travelling for the workshop planned in activity 4.3.4 (I1)</t>
  </si>
  <si>
    <t>Output 1.3.3 Transfer skills and knowledge to local personnel is completed</t>
  </si>
  <si>
    <t>N1</t>
  </si>
  <si>
    <t>N2</t>
  </si>
  <si>
    <t>N3</t>
  </si>
  <si>
    <t>Area of Expertise</t>
  </si>
  <si>
    <t xml:space="preserve">Local/ National Expert </t>
  </si>
  <si>
    <t xml:space="preserve">Solar PV Grid Connected </t>
  </si>
  <si>
    <t>I1</t>
  </si>
  <si>
    <t>I2</t>
  </si>
  <si>
    <t>I3</t>
  </si>
  <si>
    <t>Small Hydro Expert</t>
  </si>
  <si>
    <t>Energy Engineer</t>
  </si>
  <si>
    <t>I4</t>
  </si>
  <si>
    <t xml:space="preserve">Power Plant Expert </t>
  </si>
  <si>
    <t>I5</t>
  </si>
  <si>
    <t>Finance Expert</t>
  </si>
  <si>
    <t>International trip for 2 experts including 5 working days in the country, accomodation and flight</t>
  </si>
  <si>
    <t xml:space="preserve">Audit fee for the network member </t>
  </si>
  <si>
    <t>BUDGET NOTE</t>
  </si>
  <si>
    <t>Output 4.3.2 Environmental and social impact assessment study completed and management plan developed</t>
  </si>
  <si>
    <t xml:space="preserve">Output 2.2.3 Investment framework for renewables IPP programme, and a roadmap to create an enabling environment for the creation of a IPP market for renewable energy in Liberia developed and validated by the Steering Committee and by the technical working group. </t>
  </si>
  <si>
    <t xml:space="preserve">1 workshop to validate the de-risking mechanisms in presence of the technical working group (max 20 persons) </t>
  </si>
  <si>
    <t>Steering Committee and the technical working group participating to the workshop (up to 30 persons) at 100 USD/each</t>
  </si>
  <si>
    <t>Gender Specialist</t>
  </si>
  <si>
    <t>Communications Expert</t>
  </si>
  <si>
    <t>N4</t>
  </si>
  <si>
    <t>N5</t>
  </si>
  <si>
    <t>Working days of a local consultant at 250 USD / day (N1, N2, N4)</t>
  </si>
  <si>
    <t>Working days of a local consultant at 250 USD / day (N1, N2, N4, N5)</t>
  </si>
  <si>
    <t xml:space="preserve">Working days of a local consultant at 250 USD / day (N3, N4) </t>
  </si>
  <si>
    <t xml:space="preserve">Working days of a local consultant at 250 USD / day (N3, N5) </t>
  </si>
  <si>
    <t>Working days of a local consultant at 250 USD / day (N1, N2, N3, N5)</t>
  </si>
  <si>
    <t>Working day of an International consultant at 650 USD / day (I5)</t>
  </si>
  <si>
    <t>Working day of an International consultant at 650 USD / day (I1, I2)</t>
  </si>
  <si>
    <t>Working day of an International consultant at 650 USD / day (I5, I3)</t>
  </si>
  <si>
    <t xml:space="preserve">Working day of an International consultant at 650 USD / day (I1) </t>
  </si>
  <si>
    <t xml:space="preserve">Working day of an International consultant at 650 USD / day (I1, I2, I3, I4) </t>
  </si>
  <si>
    <t xml:space="preserve">Working day of an International consultant at 650 USD / day (I1, I2, I3, I4, I5)  </t>
  </si>
  <si>
    <t xml:space="preserve">Working day of an International consultant at 650 USD / day (I1, I2, I3, I4, I5) </t>
  </si>
  <si>
    <t>Working days of an International consultant (I1)  at 650 USD / day -</t>
  </si>
  <si>
    <t>Inception workshop  in presence of the Steering Commitee (max 10persons) is organized, all cost included (cost of facility, refreshments, stationary, PA system etc.).</t>
  </si>
  <si>
    <t xml:space="preserve">4 days workshops for activity 2.2.3c at 2000 USD each day  all cost included (cost of facility, refreshments, stationary, PA system etc.). Up to 30 persons expected (Steering Commitee and the Technical working group). </t>
  </si>
  <si>
    <t>2 international experts travelling for the workshop planned in activity 4.3.1b + 1 expert travelling for 4.3.1c (I1, I5)</t>
  </si>
  <si>
    <t>1 day of workshop with Steering Commitee, and 1 day of workshop with the technical working group (up to 20 persons ) and one day of workshop with the  private sector (up to 20 participants)  for activity 4.3.1b at 2000 USD each day  all cost included (cost of facility, refreshments, stationary, PA system etc.)</t>
  </si>
  <si>
    <t>10 trips from the local consultant to travel away from the capital (in possible areas where the 10MW could be deployed).  The cost is fixed to 100 USD / trip as a driver might be requested and no public transportation will be available.</t>
  </si>
  <si>
    <t>1 day of workshop for activity 4.3.3  in presence of the Steering Committee ( up to 10 persons)  is organized at 2000 USD each day  all cost included (cost of facility, refreshments, stationary, PA system etc.)</t>
  </si>
  <si>
    <t>1 capacity building workshop is organized for the private sector stakeholder representatives - up to 50 persons expected at 2000 USD each day  all cost included (cost of facility, refreshments, stationary, PA system etc.)</t>
  </si>
  <si>
    <t>Socio Economic Specialist</t>
  </si>
  <si>
    <t>D1.3.1a (i); (ii)</t>
  </si>
  <si>
    <t>D1.3.1b (i); (ii)</t>
  </si>
  <si>
    <t xml:space="preserve">D1.3.1c (i); (ii) </t>
  </si>
  <si>
    <t>D1.3.2a (i); (ii);</t>
  </si>
  <si>
    <t>D1.3.2b (i); (ii)</t>
  </si>
  <si>
    <t>D2.2.1a (i); (ii)</t>
  </si>
  <si>
    <t>D2.2.1b (i); (ii); (iii)</t>
  </si>
  <si>
    <t>D2.2.2 a(i)</t>
  </si>
  <si>
    <t>D2.2.2 b(i); (ii)</t>
  </si>
  <si>
    <t>D2.2.3a (i)</t>
  </si>
  <si>
    <t>D2.2.3b (i)</t>
  </si>
  <si>
    <t>D2.2.3c (i); (ii); (iii)</t>
  </si>
  <si>
    <t>D4.3.1 a  (i)</t>
  </si>
  <si>
    <t>D.4.3.1b (i); (ii)</t>
  </si>
  <si>
    <t>D4.3.2 (i)</t>
  </si>
  <si>
    <t>D4.3.4a (i); (ii)</t>
  </si>
  <si>
    <t>D4.3.4b (i); (ii)</t>
  </si>
  <si>
    <t xml:space="preserve">5 meetings with the technical working group are planned to discuss the activities 2.2.2, 2.2.3 and 4.3.1. Each meeting will be attended by the 4 sectoral working groups, each composed by a maximum of 5 members (thus a maximum participation of 20 persons). </t>
  </si>
  <si>
    <t xml:space="preserve">One capacity building workshop organized to familiarize stakeholders with the readiness proposal process. This capacity building workshop will be organized with the technical working groups (up to 20 persons) as well as the Steering Committee ( up to 10 persons).  All cost are included (cost of facility, refreshments, stationary, PA system etc.). </t>
  </si>
  <si>
    <t xml:space="preserve">Consultative workshop as part as 2.2.1b in presence of the Steering Committee (8 to 10 persosn) </t>
  </si>
  <si>
    <t>30 bilateral or virtual meetings held in relation to Activity 2.2.1.</t>
  </si>
  <si>
    <t xml:space="preserve">50 persons attending the meeting to empower local leaders. 100 USD to pay for the transportation (inter city transport and local expenses) </t>
  </si>
  <si>
    <t xml:space="preserve">The Steering Committee (between 8 to 10 persons) will be participating to the workshop planned for activity  4.3.3. 100 USD/participants has been budgeted. (inter city transport and local expenses) </t>
  </si>
  <si>
    <t xml:space="preserve">Steering Committee and the technical working group participating to the workshop (up to 30 persons) at 100 USD/each (inter city transport and local expenses) </t>
  </si>
  <si>
    <t xml:space="preserve">20 participants travelling for the workhop at 100 UDS/ person (inter city transport and local expenses) </t>
  </si>
  <si>
    <t xml:space="preserve">Participation of the Steering Committee (up to 10 persons) to the workshop at 100 USD / each to enable them to travel to the meeting. (inter city transport and local expenses) </t>
  </si>
  <si>
    <t xml:space="preserve">This workshop will be held in presence of the Steering Committee (8 to 10 persons) and the 4 sectoral working groups (3-5 experts each), thus a maximum participation of 30 persons is expected. The local travel for participants considered a budget of 100 USD / person / day to enable the participants to travel to the workshop.  (inter city transport and local expenses) </t>
  </si>
  <si>
    <t>The Steering Committee workplan should include at least quartely meetings which equals to 6 meetings in 18 months, including the inception workshop (first meeting)planned in Activity 1.3.1b. Thus a total of 6 meetings. The Steering Committee will be composed by a maximum of 10 persons. Each travel is estimated at 100 USD/person/event as the Steering Committee Member could be travelling from outside of the state capital.</t>
  </si>
  <si>
    <t>D4.3.3 (i); (ii); (iii)</t>
  </si>
  <si>
    <t>24m</t>
  </si>
  <si>
    <t xml:space="preserve">PMC Consultant in charge of ensuring coordination and project management by CTCN. </t>
  </si>
  <si>
    <t xml:space="preserve">One travel requirement from the PMC consultant of the CTCN to supervise the implementation of the project. One travel is required either at the beginning or the end of the mission. </t>
  </si>
  <si>
    <t xml:space="preserve">PMC Consultant </t>
  </si>
  <si>
    <t>CTCN PMC Consultant in charge of the coordination and project management of the project by the CTCN</t>
  </si>
  <si>
    <t xml:space="preserve"> Steering Commitee meetings - 6 meetings arre expected  (Activity 1.3.1.c ) estimated at 300 USD/meeting. The Steering Committee will be composed by a maximum of 10 persons. </t>
  </si>
  <si>
    <t xml:space="preserve"> 9 months of approval</t>
  </si>
  <si>
    <t>M1 to M6</t>
  </si>
  <si>
    <t>M37</t>
  </si>
  <si>
    <t>M38</t>
  </si>
  <si>
    <t>M39</t>
  </si>
  <si>
    <t>M40</t>
  </si>
  <si>
    <t>M41</t>
  </si>
  <si>
    <t>M42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</si>
</sst>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quot;$&quot;* #,##0.00_);_(&quot;$&quot;* \(#,##0.00\);_(&quot;$&quot;* &quot;-&quot;??_);_(@_)"/>
    <numFmt numFmtId="165" formatCode="0.0%"/>
    <numFmt numFmtId="166" formatCode="&quot;$&quot;#,##0.00"/>
    <numFmt numFmtId="167" formatCode="_([$$-409]* #,##0.00_);_([$$-409]* \(#,##0.00\);_([$$-409]* &quot;-&quot;??_);_(@_)"/>
    <numFmt numFmtId="168" formatCode="[$-409]d\-mmm\-yyyy;@"/>
    <numFmt numFmtId="169" formatCode="_ * #,##0.00_ ;_ * \-#,##0.00_ ;_ * &quot;-&quot;??_ ;_ @_ "/>
    <numFmt numFmtId="170" formatCode="_(* #,##0_);_(* \(#,##0\);_(* &quot;-&quot;??_);_(@_)"/>
  </numFmts>
  <fonts count="62" x14ac:knownFonts="1">
    <font>
      <sz val="11"/>
      <color theme="1"/>
      <name val="Calibri"/>
      <family val="2"/>
      <scheme val="minor"/>
    </font>
    <font>
      <sz val="11"/>
      <color theme="1"/>
      <name val="Calibri"/>
      <family val="2"/>
      <scheme val="minor"/>
    </font>
    <font>
      <b/>
      <sz val="8"/>
      <color theme="1"/>
      <name val="Cambria"/>
      <family val="1"/>
    </font>
    <font>
      <sz val="8"/>
      <color theme="1"/>
      <name val="Cambria"/>
      <family val="1"/>
    </font>
    <font>
      <sz val="8"/>
      <color rgb="FF000000"/>
      <name val="Cambria"/>
      <family val="1"/>
    </font>
    <font>
      <sz val="9"/>
      <color theme="1"/>
      <name val="Cambria"/>
      <family val="1"/>
    </font>
    <font>
      <sz val="8"/>
      <name val="Cambria"/>
      <family val="1"/>
    </font>
    <font>
      <b/>
      <sz val="8"/>
      <name val="Cambria"/>
      <family val="1"/>
    </font>
    <font>
      <sz val="11"/>
      <name val="Calibri"/>
      <family val="2"/>
      <scheme val="minor"/>
    </font>
    <font>
      <b/>
      <sz val="8"/>
      <color theme="0"/>
      <name val="Cambria"/>
      <family val="1"/>
    </font>
    <font>
      <sz val="11"/>
      <color theme="1"/>
      <name val="Cambria"/>
      <family val="1"/>
    </font>
    <font>
      <b/>
      <sz val="11"/>
      <color theme="0"/>
      <name val="Cambria"/>
      <family val="1"/>
    </font>
    <font>
      <u/>
      <sz val="11"/>
      <color theme="10"/>
      <name val="Calibri"/>
      <family val="2"/>
      <scheme val="minor"/>
    </font>
    <font>
      <sz val="10"/>
      <name val="Arial"/>
      <family val="2"/>
    </font>
    <font>
      <sz val="12"/>
      <name val="Arial"/>
      <family val="2"/>
    </font>
    <font>
      <sz val="10"/>
      <name val="Arial"/>
      <family val="2"/>
    </font>
    <font>
      <sz val="11"/>
      <color theme="1"/>
      <name val="Arial"/>
      <family val="2"/>
    </font>
    <font>
      <sz val="9"/>
      <color theme="1"/>
      <name val="Arial"/>
      <family val="2"/>
    </font>
    <font>
      <b/>
      <sz val="8"/>
      <color theme="0"/>
      <name val="Arial"/>
      <family val="2"/>
    </font>
    <font>
      <sz val="7"/>
      <color theme="0"/>
      <name val="Arial"/>
      <family val="2"/>
    </font>
    <font>
      <b/>
      <sz val="8"/>
      <name val="Arial"/>
      <family val="2"/>
    </font>
    <font>
      <sz val="8"/>
      <name val="Arial"/>
      <family val="2"/>
    </font>
    <font>
      <sz val="8"/>
      <color theme="0" tint="-0.34998626667073579"/>
      <name val="Arial"/>
      <family val="2"/>
    </font>
    <font>
      <b/>
      <sz val="9"/>
      <color theme="0"/>
      <name val="Arial"/>
      <family val="2"/>
    </font>
    <font>
      <sz val="8"/>
      <color rgb="FF000000"/>
      <name val="Arial"/>
      <family val="2"/>
    </font>
    <font>
      <sz val="8"/>
      <color theme="1"/>
      <name val="Arial"/>
      <family val="2"/>
    </font>
    <font>
      <b/>
      <sz val="11"/>
      <color rgb="FF24634F"/>
      <name val="Arial"/>
      <family val="2"/>
    </font>
    <font>
      <b/>
      <sz val="9"/>
      <color rgb="FF24634F"/>
      <name val="Arial"/>
      <family val="2"/>
    </font>
    <font>
      <sz val="9"/>
      <color rgb="FF24634F"/>
      <name val="Arial"/>
      <family val="2"/>
    </font>
    <font>
      <sz val="7"/>
      <name val="Arial"/>
      <family val="2"/>
    </font>
    <font>
      <b/>
      <sz val="8"/>
      <color rgb="FF24634F"/>
      <name val="Arial"/>
      <family val="2"/>
    </font>
    <font>
      <b/>
      <sz val="9"/>
      <color theme="1"/>
      <name val="Arial"/>
      <family val="2"/>
    </font>
    <font>
      <sz val="9"/>
      <color rgb="FF000000"/>
      <name val="Arial"/>
      <family val="2"/>
    </font>
    <font>
      <b/>
      <sz val="9"/>
      <color rgb="FF000000"/>
      <name val="Arial"/>
      <family val="2"/>
    </font>
    <font>
      <sz val="7"/>
      <color theme="1"/>
      <name val="Arial"/>
      <family val="2"/>
    </font>
    <font>
      <b/>
      <sz val="9"/>
      <color rgb="FFC00000"/>
      <name val="Arial"/>
      <family val="2"/>
    </font>
    <font>
      <sz val="7"/>
      <color rgb="FFC00000"/>
      <name val="Arial"/>
      <family val="2"/>
    </font>
    <font>
      <sz val="11"/>
      <name val="Arial"/>
      <family val="2"/>
    </font>
    <font>
      <sz val="11"/>
      <color rgb="FF24634F"/>
      <name val="Arial"/>
      <family val="2"/>
    </font>
    <font>
      <sz val="9"/>
      <name val="Arial"/>
      <family val="2"/>
    </font>
    <font>
      <b/>
      <sz val="9"/>
      <name val="Arial"/>
      <family val="2"/>
    </font>
    <font>
      <sz val="9"/>
      <color theme="0"/>
      <name val="Arial"/>
      <family val="2"/>
    </font>
    <font>
      <u/>
      <sz val="9"/>
      <name val="Arial"/>
      <family val="2"/>
    </font>
    <font>
      <sz val="10"/>
      <color theme="1"/>
      <name val="Arial"/>
      <family val="2"/>
    </font>
    <font>
      <i/>
      <sz val="9"/>
      <color theme="1"/>
      <name val="Arial"/>
      <family val="2"/>
    </font>
    <font>
      <sz val="9"/>
      <color rgb="FFA6A6A6"/>
      <name val="Arial"/>
      <family val="2"/>
    </font>
    <font>
      <sz val="9"/>
      <color theme="0" tint="-0.34998626667073579"/>
      <name val="Arial"/>
      <family val="2"/>
    </font>
    <font>
      <b/>
      <sz val="8"/>
      <color theme="0" tint="-0.499984740745262"/>
      <name val="Arial"/>
      <family val="2"/>
    </font>
    <font>
      <sz val="6"/>
      <name val="Arial"/>
      <family val="2"/>
    </font>
    <font>
      <sz val="8"/>
      <name val="Calibri"/>
      <family val="2"/>
      <scheme val="minor"/>
    </font>
    <font>
      <b/>
      <sz val="9"/>
      <color rgb="FF24634F"/>
      <name val="Calibri"/>
      <family val="2"/>
      <scheme val="minor"/>
    </font>
    <font>
      <sz val="9"/>
      <color theme="1"/>
      <name val="Calibri"/>
      <family val="2"/>
      <scheme val="minor"/>
    </font>
    <font>
      <sz val="8"/>
      <color rgb="FF000000"/>
      <name val="Calibri"/>
      <family val="2"/>
      <scheme val="minor"/>
    </font>
    <font>
      <b/>
      <sz val="9"/>
      <color theme="0"/>
      <name val="Calibri"/>
      <family val="2"/>
      <scheme val="minor"/>
    </font>
    <font>
      <b/>
      <sz val="8"/>
      <color theme="0"/>
      <name val="Calibri"/>
      <family val="2"/>
      <scheme val="minor"/>
    </font>
    <font>
      <b/>
      <sz val="8"/>
      <color rgb="FF24634F"/>
      <name val="Calibri"/>
      <family val="2"/>
      <scheme val="minor"/>
    </font>
    <font>
      <b/>
      <sz val="9"/>
      <color rgb="FF079F48"/>
      <name val="Arial"/>
      <family val="2"/>
    </font>
    <font>
      <sz val="7"/>
      <color theme="1"/>
      <name val="Times New Roman"/>
      <family val="1"/>
    </font>
    <font>
      <sz val="8"/>
      <color theme="1"/>
      <name val="Times New Roman"/>
      <family val="1"/>
    </font>
    <font>
      <sz val="11"/>
      <color theme="0"/>
      <name val="Calibri"/>
      <family val="2"/>
      <scheme val="minor"/>
    </font>
    <font>
      <sz val="8"/>
      <color theme="0"/>
      <name val="Calibri"/>
      <family val="2"/>
      <scheme val="minor"/>
    </font>
    <font>
      <b/>
      <sz val="11"/>
      <color theme="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rgb="FF376B54"/>
        <bgColor indexed="64"/>
      </patternFill>
    </fill>
    <fill>
      <patternFill patternType="solid">
        <fgColor rgb="FFBCD85F"/>
        <bgColor indexed="64"/>
      </patternFill>
    </fill>
    <fill>
      <patternFill patternType="solid">
        <fgColor theme="9" tint="0.79998168889431442"/>
        <bgColor indexed="64"/>
      </patternFill>
    </fill>
    <fill>
      <patternFill patternType="solid">
        <fgColor theme="0"/>
        <bgColor indexed="64"/>
      </patternFill>
    </fill>
    <fill>
      <patternFill patternType="solid">
        <fgColor rgb="FFF1F7E9"/>
        <bgColor indexed="64"/>
      </patternFill>
    </fill>
    <fill>
      <patternFill patternType="solid">
        <fgColor theme="7" tint="0.39997558519241921"/>
        <bgColor indexed="64"/>
      </patternFill>
    </fill>
    <fill>
      <patternFill patternType="solid">
        <fgColor rgb="FF079F48"/>
        <bgColor indexed="64"/>
      </patternFill>
    </fill>
    <fill>
      <patternFill patternType="solid">
        <fgColor theme="2"/>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xf numFmtId="169" fontId="13" fillId="0" borderId="0" applyFont="0" applyFill="0" applyBorder="0" applyAlignment="0" applyProtection="0"/>
    <xf numFmtId="0" fontId="15" fillId="0" borderId="0"/>
    <xf numFmtId="169" fontId="15" fillId="0" borderId="0" applyFont="0" applyFill="0" applyBorder="0" applyAlignment="0" applyProtection="0"/>
    <xf numFmtId="9" fontId="1" fillId="0" borderId="0" applyFont="0" applyFill="0" applyBorder="0" applyAlignment="0" applyProtection="0"/>
  </cellStyleXfs>
  <cellXfs count="290">
    <xf numFmtId="0" fontId="0" fillId="0" borderId="0" xfId="0"/>
    <xf numFmtId="0" fontId="0" fillId="0" borderId="0" xfId="0" applyAlignment="1" applyProtection="1">
      <alignment vertical="center"/>
      <protection locked="0"/>
    </xf>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43" fontId="8" fillId="0" borderId="0" xfId="1" applyFont="1" applyFill="1" applyBorder="1" applyAlignment="1" applyProtection="1">
      <alignment vertical="center"/>
      <protection locked="0"/>
    </xf>
    <xf numFmtId="43" fontId="6" fillId="0" borderId="0" xfId="1" applyFont="1" applyFill="1" applyBorder="1" applyAlignment="1" applyProtection="1">
      <alignment horizontal="right" vertical="center"/>
      <protection locked="0"/>
    </xf>
    <xf numFmtId="0" fontId="6"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4" fillId="0" borderId="0" xfId="1" applyFont="1" applyFill="1" applyBorder="1" applyAlignment="1" applyProtection="1">
      <alignment horizontal="right" vertical="center"/>
      <protection locked="0"/>
    </xf>
    <xf numFmtId="0" fontId="4" fillId="0" borderId="0" xfId="0" applyFont="1" applyAlignment="1" applyProtection="1">
      <alignment vertical="center"/>
      <protection locked="0"/>
    </xf>
    <xf numFmtId="165" fontId="9" fillId="0" borderId="0" xfId="0" applyNumberFormat="1" applyFont="1" applyAlignment="1" applyProtection="1">
      <alignment horizontal="center" vertical="center"/>
      <protection locked="0"/>
    </xf>
    <xf numFmtId="43"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43" fontId="2" fillId="0" borderId="0" xfId="0" applyNumberFormat="1" applyFont="1" applyAlignment="1" applyProtection="1">
      <alignment horizontal="right" vertical="center"/>
      <protection locked="0"/>
    </xf>
    <xf numFmtId="0" fontId="2" fillId="0" borderId="0" xfId="0" applyFont="1" applyAlignment="1" applyProtection="1">
      <alignment vertical="center" wrapText="1"/>
      <protection locked="0"/>
    </xf>
    <xf numFmtId="43" fontId="2" fillId="0" borderId="0" xfId="1" applyFont="1" applyFill="1" applyBorder="1" applyAlignment="1" applyProtection="1">
      <alignment vertical="center" wrapText="1"/>
      <protection locked="0"/>
    </xf>
    <xf numFmtId="43" fontId="2" fillId="0" borderId="0" xfId="0" applyNumberFormat="1" applyFont="1" applyAlignment="1" applyProtection="1">
      <alignment horizontal="left" vertical="center" wrapText="1"/>
      <protection locked="0"/>
    </xf>
    <xf numFmtId="43" fontId="3" fillId="0" borderId="0" xfId="0" applyNumberFormat="1" applyFont="1" applyAlignment="1" applyProtection="1">
      <alignment horizontal="right" vertical="center"/>
      <protection locked="0"/>
    </xf>
    <xf numFmtId="0" fontId="10" fillId="0" borderId="0" xfId="0" applyFont="1"/>
    <xf numFmtId="43" fontId="4" fillId="0" borderId="0" xfId="1" applyFont="1" applyFill="1" applyBorder="1" applyAlignment="1" applyProtection="1">
      <alignment horizontal="right" vertical="center"/>
    </xf>
    <xf numFmtId="0" fontId="10" fillId="0" borderId="0" xfId="0" applyFont="1" applyProtection="1">
      <protection locked="0"/>
    </xf>
    <xf numFmtId="9" fontId="10" fillId="2" borderId="0" xfId="0" applyNumberFormat="1" applyFont="1" applyFill="1" applyAlignment="1">
      <alignment horizontal="left"/>
    </xf>
    <xf numFmtId="0" fontId="11" fillId="3" borderId="0" xfId="0" applyFont="1" applyFill="1"/>
    <xf numFmtId="0" fontId="10" fillId="6" borderId="0" xfId="0" applyFont="1" applyFill="1" applyAlignment="1">
      <alignment horizontal="left"/>
    </xf>
    <xf numFmtId="9" fontId="10" fillId="6" borderId="0" xfId="0" applyNumberFormat="1" applyFont="1" applyFill="1" applyAlignment="1">
      <alignment horizontal="left"/>
    </xf>
    <xf numFmtId="0" fontId="14" fillId="0" borderId="0" xfId="4" applyFont="1" applyAlignment="1">
      <alignment horizontal="left" vertical="center"/>
    </xf>
    <xf numFmtId="0" fontId="16" fillId="0" borderId="0" xfId="0" applyFont="1"/>
    <xf numFmtId="43" fontId="22" fillId="0" borderId="1" xfId="1" applyFont="1" applyBorder="1" applyAlignment="1" applyProtection="1">
      <alignment vertical="center"/>
      <protection locked="0"/>
    </xf>
    <xf numFmtId="43" fontId="22" fillId="0" borderId="1" xfId="1" applyFont="1" applyBorder="1" applyAlignment="1" applyProtection="1">
      <alignment vertical="center"/>
    </xf>
    <xf numFmtId="0" fontId="21" fillId="0" borderId="1" xfId="0" applyFont="1" applyBorder="1" applyAlignment="1" applyProtection="1">
      <alignment horizontal="left" vertical="center" wrapText="1" indent="1"/>
      <protection locked="0"/>
    </xf>
    <xf numFmtId="43" fontId="21" fillId="0" borderId="1" xfId="1" applyFont="1" applyBorder="1" applyAlignment="1" applyProtection="1">
      <alignment vertical="center"/>
      <protection locked="0"/>
    </xf>
    <xf numFmtId="43" fontId="21" fillId="0" borderId="1" xfId="1" applyFont="1" applyFill="1" applyBorder="1" applyAlignment="1" applyProtection="1">
      <alignment horizontal="right" vertical="center"/>
      <protection locked="0"/>
    </xf>
    <xf numFmtId="43" fontId="20" fillId="4" borderId="1" xfId="1" applyFont="1" applyFill="1" applyBorder="1" applyAlignment="1" applyProtection="1">
      <alignment horizontal="right" vertical="center"/>
    </xf>
    <xf numFmtId="0" fontId="17" fillId="0" borderId="0" xfId="0" applyFont="1" applyProtection="1">
      <protection locked="0"/>
    </xf>
    <xf numFmtId="0" fontId="27" fillId="0" borderId="0" xfId="0" applyFont="1" applyAlignment="1" applyProtection="1">
      <alignment vertical="center"/>
      <protection locked="0"/>
    </xf>
    <xf numFmtId="0" fontId="21" fillId="0" borderId="1" xfId="0" applyFont="1" applyBorder="1" applyAlignment="1" applyProtection="1">
      <alignment horizontal="left" vertical="center" indent="1"/>
      <protection locked="0"/>
    </xf>
    <xf numFmtId="0" fontId="21" fillId="0" borderId="1" xfId="0" applyFont="1" applyBorder="1" applyAlignment="1" applyProtection="1">
      <alignment horizontal="center" vertical="center"/>
      <protection locked="0"/>
    </xf>
    <xf numFmtId="170" fontId="22" fillId="0" borderId="1" xfId="1" applyNumberFormat="1" applyFont="1" applyBorder="1" applyAlignment="1" applyProtection="1">
      <alignment horizontal="center" vertical="center"/>
      <protection locked="0"/>
    </xf>
    <xf numFmtId="43" fontId="22" fillId="0" borderId="1" xfId="1" applyFont="1" applyBorder="1" applyAlignment="1" applyProtection="1">
      <alignment horizontal="left" vertical="center"/>
      <protection locked="0"/>
    </xf>
    <xf numFmtId="43" fontId="22" fillId="0" borderId="1" xfId="1" applyFont="1" applyFill="1" applyBorder="1" applyAlignment="1" applyProtection="1">
      <alignment vertical="center"/>
    </xf>
    <xf numFmtId="0" fontId="21" fillId="2" borderId="1" xfId="0" applyFont="1" applyFill="1" applyBorder="1" applyAlignment="1" applyProtection="1">
      <alignment horizontal="left" vertical="center" indent="1"/>
      <protection locked="0"/>
    </xf>
    <xf numFmtId="0" fontId="21" fillId="2" borderId="1" xfId="0" applyFont="1" applyFill="1" applyBorder="1" applyAlignment="1" applyProtection="1">
      <alignment horizontal="center" vertical="center"/>
      <protection locked="0"/>
    </xf>
    <xf numFmtId="43" fontId="22" fillId="2" borderId="1" xfId="1" applyFont="1" applyFill="1" applyBorder="1" applyAlignment="1" applyProtection="1">
      <alignment vertical="center"/>
    </xf>
    <xf numFmtId="43" fontId="21" fillId="2" borderId="1" xfId="1" applyFont="1" applyFill="1" applyBorder="1" applyAlignment="1" applyProtection="1">
      <alignment vertical="center"/>
      <protection locked="0"/>
    </xf>
    <xf numFmtId="43" fontId="24" fillId="0" borderId="0" xfId="1" applyFont="1" applyFill="1" applyBorder="1" applyAlignment="1" applyProtection="1">
      <alignment horizontal="right" vertical="center"/>
    </xf>
    <xf numFmtId="0" fontId="31" fillId="0" borderId="0" xfId="0" applyFont="1"/>
    <xf numFmtId="0" fontId="35" fillId="0" borderId="0" xfId="0" applyFont="1"/>
    <xf numFmtId="0" fontId="36" fillId="0" borderId="0" xfId="0" applyFont="1"/>
    <xf numFmtId="0" fontId="17" fillId="0" borderId="8" xfId="0" applyFont="1" applyBorder="1"/>
    <xf numFmtId="43" fontId="32" fillId="0" borderId="0" xfId="1" applyFont="1" applyFill="1" applyBorder="1" applyAlignment="1" applyProtection="1">
      <alignment horizontal="right" vertical="center"/>
    </xf>
    <xf numFmtId="0" fontId="32" fillId="0" borderId="0" xfId="0" applyFont="1" applyAlignment="1">
      <alignment vertical="center"/>
    </xf>
    <xf numFmtId="0" fontId="17" fillId="0" borderId="9" xfId="0" applyFont="1" applyBorder="1"/>
    <xf numFmtId="0" fontId="32" fillId="0" borderId="9" xfId="0" applyFont="1" applyBorder="1" applyAlignment="1">
      <alignment vertical="center"/>
    </xf>
    <xf numFmtId="0" fontId="17" fillId="0" borderId="0" xfId="0" applyFont="1"/>
    <xf numFmtId="43" fontId="21" fillId="0" borderId="1" xfId="1" applyFont="1" applyFill="1" applyBorder="1" applyAlignment="1" applyProtection="1">
      <alignment vertical="center" wrapText="1"/>
    </xf>
    <xf numFmtId="43" fontId="20" fillId="4" borderId="1" xfId="1" applyFont="1" applyFill="1" applyBorder="1" applyAlignment="1" applyProtection="1">
      <alignment vertical="center" wrapText="1"/>
    </xf>
    <xf numFmtId="0" fontId="37" fillId="6" borderId="0" xfId="0" applyFont="1" applyFill="1"/>
    <xf numFmtId="0" fontId="37" fillId="6" borderId="0" xfId="0" applyFont="1" applyFill="1" applyAlignment="1">
      <alignment horizontal="left" vertical="top"/>
    </xf>
    <xf numFmtId="0" fontId="26" fillId="0" borderId="0" xfId="0" applyFont="1"/>
    <xf numFmtId="0" fontId="38" fillId="0" borderId="0" xfId="0" applyFont="1"/>
    <xf numFmtId="0" fontId="39" fillId="6" borderId="0" xfId="0" applyFont="1" applyFill="1" applyAlignment="1">
      <alignment horizontal="left"/>
    </xf>
    <xf numFmtId="0" fontId="39" fillId="6" borderId="0" xfId="0" applyFont="1" applyFill="1" applyAlignment="1">
      <alignment vertical="top"/>
    </xf>
    <xf numFmtId="0" fontId="39" fillId="6" borderId="0" xfId="0" applyFont="1" applyFill="1"/>
    <xf numFmtId="0" fontId="39" fillId="0" borderId="0" xfId="4" applyFont="1" applyAlignment="1">
      <alignment horizontal="left" vertical="center"/>
    </xf>
    <xf numFmtId="0" fontId="41" fillId="0" borderId="0" xfId="0" applyFont="1"/>
    <xf numFmtId="0" fontId="40" fillId="0" borderId="0" xfId="0" applyFont="1" applyAlignment="1">
      <alignment horizontal="left" vertical="center" indent="3"/>
    </xf>
    <xf numFmtId="0" fontId="39" fillId="6" borderId="0" xfId="0" applyFont="1" applyFill="1" applyAlignment="1">
      <alignment horizontal="left" indent="2"/>
    </xf>
    <xf numFmtId="0" fontId="39" fillId="0" borderId="0" xfId="4" applyFont="1" applyAlignment="1">
      <alignment horizontal="left" vertical="center" indent="2"/>
    </xf>
    <xf numFmtId="0" fontId="43" fillId="6" borderId="0" xfId="0" applyFont="1" applyFill="1" applyAlignment="1">
      <alignment horizontal="left" indent="1"/>
    </xf>
    <xf numFmtId="0" fontId="43" fillId="2" borderId="0" xfId="0" applyFont="1" applyFill="1" applyAlignment="1">
      <alignment horizontal="left" indent="1"/>
    </xf>
    <xf numFmtId="0" fontId="43" fillId="5" borderId="0" xfId="0" applyFont="1" applyFill="1" applyAlignment="1">
      <alignment horizontal="left" indent="1"/>
    </xf>
    <xf numFmtId="39" fontId="45" fillId="0" borderId="1" xfId="2" applyNumberFormat="1" applyFont="1" applyFill="1" applyBorder="1" applyAlignment="1">
      <alignment horizontal="right" vertical="center" wrapText="1"/>
    </xf>
    <xf numFmtId="39" fontId="39" fillId="0" borderId="1" xfId="2" applyNumberFormat="1" applyFont="1" applyFill="1" applyBorder="1" applyAlignment="1">
      <alignment horizontal="right" vertical="center" wrapText="1"/>
    </xf>
    <xf numFmtId="164" fontId="39" fillId="4" borderId="0" xfId="2" applyFont="1" applyFill="1" applyBorder="1" applyAlignment="1">
      <alignment horizontal="right"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164" fontId="39" fillId="0" borderId="0" xfId="2" applyFont="1" applyFill="1" applyBorder="1" applyAlignment="1">
      <alignment horizontal="right" vertical="center" wrapText="1"/>
    </xf>
    <xf numFmtId="166" fontId="39" fillId="0" borderId="0" xfId="0" applyNumberFormat="1" applyFont="1" applyAlignment="1">
      <alignment horizontal="center" vertical="center"/>
    </xf>
    <xf numFmtId="166" fontId="39" fillId="0" borderId="5" xfId="0" applyNumberFormat="1" applyFont="1" applyBorder="1" applyAlignment="1">
      <alignment horizontal="center" vertical="center"/>
    </xf>
    <xf numFmtId="39" fontId="46" fillId="0" borderId="1" xfId="2" applyNumberFormat="1" applyFont="1" applyFill="1" applyBorder="1" applyAlignment="1">
      <alignment horizontal="right" vertical="center" wrapText="1"/>
    </xf>
    <xf numFmtId="39" fontId="39" fillId="0" borderId="3" xfId="2" applyNumberFormat="1" applyFont="1" applyFill="1" applyBorder="1" applyAlignment="1">
      <alignment horizontal="right" vertical="center" wrapText="1"/>
    </xf>
    <xf numFmtId="164" fontId="39" fillId="4" borderId="8" xfId="2" applyFont="1" applyFill="1" applyBorder="1" applyAlignment="1">
      <alignment horizontal="right" vertical="center" wrapText="1"/>
    </xf>
    <xf numFmtId="0" fontId="27" fillId="0" borderId="0" xfId="0" applyFont="1"/>
    <xf numFmtId="165" fontId="36" fillId="0" borderId="0" xfId="0" applyNumberFormat="1" applyFont="1" applyAlignment="1">
      <alignment horizontal="right"/>
    </xf>
    <xf numFmtId="43" fontId="7" fillId="0" borderId="0" xfId="1" applyFont="1" applyFill="1" applyBorder="1" applyAlignment="1" applyProtection="1">
      <alignment horizontal="center" vertical="center"/>
      <protection locked="0"/>
    </xf>
    <xf numFmtId="4" fontId="20" fillId="2" borderId="11" xfId="8" applyNumberFormat="1" applyFont="1" applyFill="1" applyBorder="1" applyAlignment="1" applyProtection="1">
      <alignment horizontal="center" vertical="top"/>
    </xf>
    <xf numFmtId="43" fontId="48" fillId="2" borderId="11" xfId="1" applyFont="1" applyFill="1" applyBorder="1" applyAlignment="1" applyProtection="1">
      <alignment horizontal="center" vertical="top" wrapText="1"/>
    </xf>
    <xf numFmtId="0" fontId="22" fillId="0" borderId="1" xfId="0" applyFont="1" applyBorder="1" applyAlignment="1" applyProtection="1">
      <alignment horizontal="left" vertical="center" wrapText="1" indent="1"/>
      <protection locked="0"/>
    </xf>
    <xf numFmtId="10" fontId="20" fillId="2" borderId="12" xfId="8" applyNumberFormat="1" applyFont="1" applyFill="1" applyBorder="1" applyAlignment="1" applyProtection="1">
      <alignment horizontal="center" vertical="top"/>
    </xf>
    <xf numFmtId="0" fontId="39" fillId="6" borderId="0" xfId="0" applyFont="1" applyFill="1" applyAlignment="1">
      <alignment horizontal="left" vertical="top"/>
    </xf>
    <xf numFmtId="0" fontId="21" fillId="2" borderId="1" xfId="0" applyFont="1" applyFill="1" applyBorder="1" applyAlignment="1" applyProtection="1">
      <alignment horizontal="left" vertical="center" wrapText="1" indent="1"/>
      <protection locked="0"/>
    </xf>
    <xf numFmtId="43" fontId="33" fillId="0" borderId="0" xfId="0" applyNumberFormat="1" applyFont="1" applyAlignment="1">
      <alignment horizontal="right" vertical="center"/>
    </xf>
    <xf numFmtId="0" fontId="31"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46" fillId="0" borderId="1" xfId="0" applyFont="1" applyBorder="1" applyAlignment="1">
      <alignment horizontal="left" vertical="center" wrapText="1"/>
    </xf>
    <xf numFmtId="0" fontId="39" fillId="0" borderId="1" xfId="0" applyFont="1" applyBorder="1" applyAlignment="1">
      <alignment horizontal="left" vertical="center" wrapText="1"/>
    </xf>
    <xf numFmtId="0" fontId="45" fillId="0" borderId="1" xfId="0" applyFont="1" applyBorder="1" applyAlignment="1">
      <alignment horizontal="left" vertical="center" wrapText="1"/>
    </xf>
    <xf numFmtId="0" fontId="39" fillId="0" borderId="3" xfId="0" applyFont="1" applyBorder="1" applyAlignment="1">
      <alignment horizontal="left" vertical="center" wrapText="1"/>
    </xf>
    <xf numFmtId="0" fontId="51" fillId="0" borderId="0" xfId="0" applyFont="1" applyProtection="1">
      <protection locked="0"/>
    </xf>
    <xf numFmtId="43" fontId="52" fillId="4" borderId="1" xfId="0" applyNumberFormat="1" applyFont="1" applyFill="1" applyBorder="1" applyAlignment="1" applyProtection="1">
      <alignment horizontal="right" vertical="center"/>
      <protection locked="0"/>
    </xf>
    <xf numFmtId="43" fontId="52" fillId="8" borderId="17" xfId="0" applyNumberFormat="1" applyFont="1" applyFill="1" applyBorder="1" applyAlignment="1" applyProtection="1">
      <alignment horizontal="right" vertical="center"/>
      <protection locked="0"/>
    </xf>
    <xf numFmtId="43" fontId="52" fillId="0" borderId="12" xfId="0" applyNumberFormat="1" applyFont="1" applyBorder="1" applyAlignment="1" applyProtection="1">
      <alignment horizontal="right" vertical="center"/>
      <protection locked="0"/>
    </xf>
    <xf numFmtId="0" fontId="49" fillId="0" borderId="12" xfId="0" applyFont="1" applyBorder="1" applyAlignment="1" applyProtection="1">
      <alignment horizontal="left" vertical="center" wrapText="1" indent="1"/>
      <protection locked="0"/>
    </xf>
    <xf numFmtId="0" fontId="55" fillId="7" borderId="1" xfId="0" applyFont="1" applyFill="1" applyBorder="1" applyAlignment="1" applyProtection="1">
      <alignment horizontal="center" vertical="center" wrapText="1"/>
      <protection locked="0"/>
    </xf>
    <xf numFmtId="43" fontId="52" fillId="4" borderId="17" xfId="0" applyNumberFormat="1" applyFont="1" applyFill="1" applyBorder="1" applyAlignment="1" applyProtection="1">
      <alignment horizontal="right" vertical="center"/>
      <protection locked="0"/>
    </xf>
    <xf numFmtId="0" fontId="23" fillId="9" borderId="1" xfId="0" applyFont="1" applyFill="1" applyBorder="1" applyAlignment="1" applyProtection="1">
      <alignment horizontal="center" vertical="center" wrapText="1"/>
      <protection locked="0"/>
    </xf>
    <xf numFmtId="0" fontId="43" fillId="9" borderId="0" xfId="0" applyFont="1" applyFill="1" applyAlignment="1">
      <alignment horizontal="center"/>
    </xf>
    <xf numFmtId="0" fontId="18" fillId="9" borderId="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56" fillId="0" borderId="0" xfId="0" applyFont="1"/>
    <xf numFmtId="0" fontId="28" fillId="6" borderId="0" xfId="3" applyFont="1" applyFill="1" applyBorder="1" applyAlignment="1">
      <alignment vertical="center"/>
    </xf>
    <xf numFmtId="0" fontId="39" fillId="6" borderId="0" xfId="0" applyFont="1" applyFill="1" applyAlignment="1">
      <alignment horizontal="left" vertical="top" wrapText="1"/>
    </xf>
    <xf numFmtId="0" fontId="39" fillId="6" borderId="0" xfId="0" applyFont="1" applyFill="1" applyAlignment="1">
      <alignment vertical="top" wrapText="1"/>
    </xf>
    <xf numFmtId="0" fontId="39" fillId="6" borderId="0" xfId="0" applyFont="1" applyFill="1" applyAlignment="1">
      <alignment vertical="center"/>
    </xf>
    <xf numFmtId="0" fontId="37" fillId="6" borderId="0" xfId="0" applyFont="1" applyFill="1" applyAlignment="1">
      <alignment vertical="center"/>
    </xf>
    <xf numFmtId="0" fontId="56" fillId="6" borderId="0" xfId="0" applyFont="1" applyFill="1"/>
    <xf numFmtId="0" fontId="39" fillId="6" borderId="0" xfId="0" applyFont="1" applyFill="1" applyAlignment="1">
      <alignment vertical="center" wrapText="1"/>
    </xf>
    <xf numFmtId="0" fontId="21" fillId="0" borderId="12" xfId="0" applyFont="1" applyBorder="1" applyAlignment="1" applyProtection="1">
      <alignment horizontal="left" vertical="center" wrapText="1" indent="1"/>
      <protection locked="0"/>
    </xf>
    <xf numFmtId="0" fontId="21" fillId="0" borderId="12" xfId="0" applyFont="1" applyBorder="1" applyAlignment="1" applyProtection="1">
      <alignment horizontal="left" vertical="center" indent="1"/>
      <protection locked="0"/>
    </xf>
    <xf numFmtId="0" fontId="21" fillId="0" borderId="12" xfId="0" applyFont="1" applyBorder="1" applyAlignment="1" applyProtection="1">
      <alignment horizontal="center" vertical="center"/>
      <protection locked="0"/>
    </xf>
    <xf numFmtId="43" fontId="21" fillId="0" borderId="12" xfId="1" applyFont="1" applyBorder="1" applyAlignment="1" applyProtection="1">
      <alignment vertical="center"/>
      <protection locked="0"/>
    </xf>
    <xf numFmtId="43" fontId="52" fillId="4" borderId="10" xfId="0" applyNumberFormat="1" applyFont="1" applyFill="1" applyBorder="1" applyAlignment="1" applyProtection="1">
      <alignment horizontal="right" vertical="center"/>
      <protection locked="0"/>
    </xf>
    <xf numFmtId="43" fontId="21" fillId="4" borderId="12" xfId="0" applyNumberFormat="1" applyFont="1" applyFill="1" applyBorder="1" applyAlignment="1">
      <alignment vertical="center"/>
    </xf>
    <xf numFmtId="43" fontId="52" fillId="0" borderId="14" xfId="0" applyNumberFormat="1" applyFont="1" applyBorder="1" applyAlignment="1" applyProtection="1">
      <alignment horizontal="right" vertical="center"/>
      <protection locked="0"/>
    </xf>
    <xf numFmtId="43" fontId="22" fillId="2" borderId="12" xfId="1" applyFont="1" applyFill="1" applyBorder="1" applyAlignment="1" applyProtection="1">
      <alignment vertical="center"/>
    </xf>
    <xf numFmtId="0" fontId="0" fillId="0" borderId="8" xfId="0" applyBorder="1" applyProtection="1">
      <protection locked="0"/>
    </xf>
    <xf numFmtId="43" fontId="24" fillId="0" borderId="1" xfId="0" applyNumberFormat="1" applyFont="1" applyBorder="1" applyAlignment="1" applyProtection="1">
      <alignment vertical="center"/>
      <protection locked="0"/>
    </xf>
    <xf numFmtId="43" fontId="24" fillId="0" borderId="6" xfId="0" applyNumberFormat="1" applyFont="1" applyBorder="1" applyAlignment="1" applyProtection="1">
      <alignment vertical="center"/>
      <protection locked="0"/>
    </xf>
    <xf numFmtId="43" fontId="21" fillId="4" borderId="13" xfId="0" applyNumberFormat="1" applyFont="1" applyFill="1" applyBorder="1" applyAlignment="1">
      <alignment vertical="center"/>
    </xf>
    <xf numFmtId="0" fontId="0" fillId="0" borderId="1" xfId="0" applyBorder="1" applyProtection="1">
      <protection locked="0"/>
    </xf>
    <xf numFmtId="0" fontId="41" fillId="9" borderId="0" xfId="0" applyFont="1" applyFill="1" applyAlignment="1">
      <alignment horizontal="center" vertical="center" wrapText="1"/>
    </xf>
    <xf numFmtId="0" fontId="41" fillId="9" borderId="0" xfId="0" applyFont="1" applyFill="1" applyAlignment="1">
      <alignment horizontal="center" vertical="center"/>
    </xf>
    <xf numFmtId="0" fontId="17" fillId="0" borderId="0" xfId="0" applyFont="1" applyAlignment="1">
      <alignment wrapText="1"/>
    </xf>
    <xf numFmtId="0" fontId="55" fillId="7" borderId="12" xfId="0" applyFont="1" applyFill="1" applyBorder="1" applyAlignment="1" applyProtection="1">
      <alignment horizontal="center" vertical="center" wrapText="1"/>
      <protection locked="0"/>
    </xf>
    <xf numFmtId="0" fontId="21" fillId="10" borderId="1" xfId="0" applyFont="1" applyFill="1" applyBorder="1" applyAlignment="1" applyProtection="1">
      <alignment horizontal="left" vertical="center" wrapText="1" indent="1"/>
      <protection locked="0"/>
    </xf>
    <xf numFmtId="0" fontId="21" fillId="10" borderId="12" xfId="0" applyFont="1" applyFill="1" applyBorder="1" applyAlignment="1" applyProtection="1">
      <alignment horizontal="left" vertical="center" indent="1"/>
      <protection locked="0"/>
    </xf>
    <xf numFmtId="0" fontId="21" fillId="10" borderId="1" xfId="0" applyFont="1" applyFill="1" applyBorder="1" applyAlignment="1" applyProtection="1">
      <alignment horizontal="center" vertical="center"/>
      <protection locked="0"/>
    </xf>
    <xf numFmtId="43" fontId="21" fillId="10" borderId="12" xfId="1" applyFont="1" applyFill="1" applyBorder="1" applyAlignment="1" applyProtection="1">
      <alignment vertical="center"/>
      <protection locked="0"/>
    </xf>
    <xf numFmtId="43" fontId="22" fillId="10" borderId="1" xfId="1" applyFont="1" applyFill="1" applyBorder="1" applyAlignment="1" applyProtection="1">
      <alignment vertical="center"/>
    </xf>
    <xf numFmtId="0" fontId="21" fillId="10" borderId="1" xfId="0" applyFont="1" applyFill="1" applyBorder="1" applyAlignment="1" applyProtection="1">
      <alignment horizontal="left" vertical="center" indent="1"/>
      <protection locked="0"/>
    </xf>
    <xf numFmtId="43" fontId="21" fillId="10" borderId="1" xfId="1" applyFont="1" applyFill="1" applyBorder="1" applyAlignment="1" applyProtection="1">
      <alignment vertical="center"/>
      <protection locked="0"/>
    </xf>
    <xf numFmtId="0" fontId="21" fillId="6" borderId="1" xfId="0" applyFont="1" applyFill="1" applyBorder="1" applyAlignment="1" applyProtection="1">
      <alignment horizontal="left" vertical="center" wrapText="1" indent="1"/>
      <protection locked="0"/>
    </xf>
    <xf numFmtId="0" fontId="21" fillId="6" borderId="1" xfId="0" applyFont="1" applyFill="1" applyBorder="1" applyAlignment="1" applyProtection="1">
      <alignment horizontal="left" vertical="center" indent="1"/>
      <protection locked="0"/>
    </xf>
    <xf numFmtId="0" fontId="21" fillId="6" borderId="1" xfId="0" applyFont="1" applyFill="1" applyBorder="1" applyAlignment="1" applyProtection="1">
      <alignment horizontal="center" vertical="center"/>
      <protection locked="0"/>
    </xf>
    <xf numFmtId="43" fontId="21" fillId="6" borderId="1" xfId="1" applyFont="1" applyFill="1" applyBorder="1" applyAlignment="1" applyProtection="1">
      <alignment vertical="center"/>
      <protection locked="0"/>
    </xf>
    <xf numFmtId="43" fontId="22" fillId="6" borderId="1" xfId="1" applyFont="1" applyFill="1" applyBorder="1" applyAlignment="1" applyProtection="1">
      <alignment vertical="center"/>
    </xf>
    <xf numFmtId="43" fontId="21" fillId="10" borderId="1" xfId="1" applyFont="1" applyFill="1" applyBorder="1" applyAlignment="1" applyProtection="1">
      <alignment horizontal="right" vertical="center"/>
      <protection locked="0"/>
    </xf>
    <xf numFmtId="0" fontId="51" fillId="0" borderId="0" xfId="0" applyFont="1" applyAlignment="1" applyProtection="1">
      <alignment vertical="top" wrapText="1"/>
      <protection locked="0"/>
    </xf>
    <xf numFmtId="0" fontId="50" fillId="0" borderId="0" xfId="0" applyFont="1" applyAlignment="1" applyProtection="1">
      <alignment vertical="center"/>
      <protection locked="0"/>
    </xf>
    <xf numFmtId="43" fontId="52" fillId="0" borderId="1" xfId="0" applyNumberFormat="1" applyFont="1" applyBorder="1" applyAlignment="1" applyProtection="1">
      <alignment horizontal="right" vertical="center"/>
      <protection locked="0"/>
    </xf>
    <xf numFmtId="43" fontId="52" fillId="6" borderId="12" xfId="0" applyNumberFormat="1" applyFont="1" applyFill="1" applyBorder="1" applyAlignment="1" applyProtection="1">
      <alignment horizontal="right" vertical="center"/>
      <protection locked="0"/>
    </xf>
    <xf numFmtId="43" fontId="52" fillId="6" borderId="1" xfId="0" applyNumberFormat="1" applyFont="1" applyFill="1" applyBorder="1" applyAlignment="1" applyProtection="1">
      <alignment horizontal="right" vertical="center"/>
      <protection locked="0"/>
    </xf>
    <xf numFmtId="43" fontId="52" fillId="0" borderId="10" xfId="0" applyNumberFormat="1" applyFont="1" applyBorder="1" applyAlignment="1" applyProtection="1">
      <alignment horizontal="right" vertical="center"/>
      <protection locked="0"/>
    </xf>
    <xf numFmtId="0" fontId="49" fillId="0" borderId="1" xfId="0" applyFont="1" applyBorder="1" applyAlignment="1" applyProtection="1">
      <alignment horizontal="left" vertical="center" wrapText="1" indent="1"/>
      <protection locked="0"/>
    </xf>
    <xf numFmtId="0" fontId="0" fillId="0" borderId="10" xfId="0" applyBorder="1" applyProtection="1">
      <protection locked="0"/>
    </xf>
    <xf numFmtId="0" fontId="0" fillId="0" borderId="1" xfId="0" applyBorder="1"/>
    <xf numFmtId="43" fontId="60" fillId="0" borderId="1" xfId="0" applyNumberFormat="1" applyFont="1" applyBorder="1" applyAlignment="1" applyProtection="1">
      <alignment horizontal="right" vertical="center"/>
      <protection locked="0"/>
    </xf>
    <xf numFmtId="0" fontId="0" fillId="4" borderId="1" xfId="0" applyFill="1" applyBorder="1"/>
    <xf numFmtId="0" fontId="59" fillId="0" borderId="1" xfId="0" applyFont="1" applyBorder="1"/>
    <xf numFmtId="0" fontId="17" fillId="0" borderId="1" xfId="0" applyFont="1" applyBorder="1" applyAlignment="1" applyProtection="1">
      <alignment vertical="top" wrapText="1"/>
      <protection locked="0"/>
    </xf>
    <xf numFmtId="43" fontId="0" fillId="0" borderId="0" xfId="0" applyNumberFormat="1" applyProtection="1">
      <protection locked="0"/>
    </xf>
    <xf numFmtId="0" fontId="39" fillId="6" borderId="1" xfId="0" applyFont="1" applyFill="1" applyBorder="1" applyProtection="1">
      <protection locked="0"/>
    </xf>
    <xf numFmtId="0" fontId="53" fillId="9" borderId="16" xfId="0" applyFont="1" applyFill="1" applyBorder="1" applyAlignment="1">
      <alignment horizontal="center" vertical="center" wrapText="1"/>
    </xf>
    <xf numFmtId="0" fontId="39" fillId="6" borderId="0" xfId="0" applyFont="1" applyFill="1" applyAlignment="1">
      <alignment horizontal="left" vertical="top" wrapText="1"/>
    </xf>
    <xf numFmtId="0" fontId="39" fillId="2" borderId="0" xfId="0" applyFont="1" applyFill="1" applyAlignment="1">
      <alignment horizontal="center" vertical="center"/>
    </xf>
    <xf numFmtId="0" fontId="17" fillId="0" borderId="0" xfId="0" applyFont="1" applyAlignment="1">
      <alignment horizontal="left" vertical="center" wrapText="1"/>
    </xf>
    <xf numFmtId="49" fontId="17" fillId="0" borderId="0" xfId="0" applyNumberFormat="1" applyFont="1" applyAlignment="1">
      <alignment horizontal="left" vertical="center" wrapText="1" indent="3"/>
    </xf>
    <xf numFmtId="0" fontId="39" fillId="6" borderId="0" xfId="0" applyFont="1" applyFill="1" applyAlignment="1">
      <alignment horizontal="left" vertical="center" wrapText="1"/>
    </xf>
    <xf numFmtId="0" fontId="44" fillId="0" borderId="0" xfId="0" applyFont="1" applyAlignment="1">
      <alignment horizontal="left" vertical="center" wrapText="1" indent="1"/>
    </xf>
    <xf numFmtId="0" fontId="61" fillId="9" borderId="0" xfId="0" applyFont="1" applyFill="1" applyAlignment="1" applyProtection="1">
      <alignment horizontal="center" wrapText="1"/>
      <protection locked="0"/>
    </xf>
    <xf numFmtId="0" fontId="23" fillId="9" borderId="0" xfId="0" applyFont="1" applyFill="1" applyAlignment="1">
      <alignment horizontal="center" vertical="center" wrapText="1"/>
    </xf>
    <xf numFmtId="0" fontId="23" fillId="9" borderId="8" xfId="0" applyFont="1" applyFill="1" applyBorder="1" applyAlignment="1">
      <alignment horizontal="center" vertical="center" wrapText="1"/>
    </xf>
    <xf numFmtId="0" fontId="31" fillId="4" borderId="0" xfId="0" applyFont="1" applyFill="1" applyAlignment="1">
      <alignment horizontal="left" vertical="center" wrapText="1"/>
    </xf>
    <xf numFmtId="0" fontId="21" fillId="2" borderId="6" xfId="0" applyFont="1" applyFill="1" applyBorder="1" applyAlignment="1">
      <alignment horizontal="left" vertical="center" wrapText="1" indent="1"/>
    </xf>
    <xf numFmtId="0" fontId="21" fillId="2" borderId="10" xfId="0" applyFont="1" applyFill="1" applyBorder="1" applyAlignment="1">
      <alignment horizontal="left" vertical="center" wrapText="1" indent="1"/>
    </xf>
    <xf numFmtId="43" fontId="21" fillId="0" borderId="1" xfId="1" applyFont="1" applyFill="1" applyBorder="1" applyAlignment="1" applyProtection="1">
      <alignment horizontal="center" vertical="center"/>
    </xf>
    <xf numFmtId="43" fontId="21" fillId="0" borderId="12" xfId="1" applyFont="1" applyBorder="1" applyAlignment="1" applyProtection="1">
      <alignment horizontal="center" vertical="center"/>
    </xf>
    <xf numFmtId="43" fontId="21" fillId="0" borderId="1" xfId="1" applyFont="1" applyBorder="1" applyAlignment="1" applyProtection="1">
      <alignment horizontal="center" vertical="center"/>
    </xf>
    <xf numFmtId="0" fontId="30" fillId="7" borderId="1" xfId="0" applyFont="1" applyFill="1" applyBorder="1" applyAlignment="1" applyProtection="1">
      <alignment horizontal="left" vertical="center" wrapText="1" indent="1"/>
      <protection locked="0"/>
    </xf>
    <xf numFmtId="0" fontId="21" fillId="2" borderId="1" xfId="0" applyFont="1" applyFill="1" applyBorder="1" applyAlignment="1" applyProtection="1">
      <alignment horizontal="left" vertical="center" wrapText="1" indent="1"/>
      <protection locked="0"/>
    </xf>
    <xf numFmtId="43" fontId="21" fillId="2" borderId="1" xfId="1" applyFont="1" applyFill="1" applyBorder="1" applyAlignment="1" applyProtection="1">
      <alignment horizontal="center" vertical="center"/>
    </xf>
    <xf numFmtId="0" fontId="47" fillId="0" borderId="8"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43" fontId="33" fillId="0" borderId="0" xfId="0" applyNumberFormat="1" applyFont="1" applyAlignment="1">
      <alignment horizontal="right" vertical="center"/>
    </xf>
    <xf numFmtId="167" fontId="33" fillId="4" borderId="0" xfId="0" applyNumberFormat="1" applyFont="1" applyFill="1" applyAlignment="1">
      <alignment horizontal="right" vertical="center"/>
    </xf>
    <xf numFmtId="43" fontId="21" fillId="2" borderId="3" xfId="1" applyFont="1" applyFill="1" applyBorder="1" applyAlignment="1" applyProtection="1">
      <alignment horizontal="center" wrapText="1"/>
    </xf>
    <xf numFmtId="43" fontId="21" fillId="2" borderId="11" xfId="1" applyFont="1" applyFill="1" applyBorder="1" applyAlignment="1" applyProtection="1">
      <alignment horizontal="center" wrapText="1"/>
    </xf>
    <xf numFmtId="0" fontId="25" fillId="10" borderId="1" xfId="0" applyFont="1" applyFill="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3" fillId="9" borderId="15"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30" fillId="7" borderId="3" xfId="0" applyFont="1" applyFill="1" applyBorder="1" applyAlignment="1" applyProtection="1">
      <alignment horizontal="center" vertical="center" wrapText="1"/>
      <protection locked="0"/>
    </xf>
    <xf numFmtId="0" fontId="30" fillId="7" borderId="11" xfId="0" applyFont="1" applyFill="1" applyBorder="1" applyAlignment="1" applyProtection="1">
      <alignment horizontal="center" vertical="center" wrapText="1"/>
      <protection locked="0"/>
    </xf>
    <xf numFmtId="0" fontId="30" fillId="7" borderId="12" xfId="0" applyFont="1" applyFill="1" applyBorder="1" applyAlignment="1" applyProtection="1">
      <alignment horizontal="center" vertical="center" wrapText="1"/>
      <protection locked="0"/>
    </xf>
    <xf numFmtId="0" fontId="21" fillId="10" borderId="3" xfId="0" applyFont="1" applyFill="1" applyBorder="1" applyAlignment="1" applyProtection="1">
      <alignment horizontal="left" vertical="center" wrapText="1"/>
      <protection locked="0"/>
    </xf>
    <xf numFmtId="0" fontId="21" fillId="10" borderId="11" xfId="0" applyFont="1" applyFill="1" applyBorder="1" applyAlignment="1" applyProtection="1">
      <alignment horizontal="left" vertical="center" wrapText="1"/>
      <protection locked="0"/>
    </xf>
    <xf numFmtId="0" fontId="21" fillId="10" borderId="12"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1" fillId="6" borderId="1" xfId="0" applyFont="1" applyFill="1" applyBorder="1" applyAlignment="1" applyProtection="1">
      <alignment horizontal="left" vertical="center" wrapText="1" indent="1"/>
      <protection locked="0"/>
    </xf>
    <xf numFmtId="43" fontId="21" fillId="6" borderId="1" xfId="1" applyFont="1" applyFill="1" applyBorder="1" applyAlignment="1" applyProtection="1">
      <alignment horizontal="center" vertical="center"/>
    </xf>
    <xf numFmtId="0" fontId="18" fillId="9" borderId="1" xfId="0" applyFont="1" applyFill="1" applyBorder="1" applyAlignment="1">
      <alignment horizontal="center" vertical="center" wrapText="1"/>
    </xf>
    <xf numFmtId="0" fontId="31" fillId="0" borderId="0" xfId="0" applyFont="1" applyAlignment="1">
      <alignment horizontal="left" vertical="center" wrapText="1"/>
    </xf>
    <xf numFmtId="0" fontId="25" fillId="0" borderId="1" xfId="0" applyFont="1" applyBorder="1" applyAlignment="1" applyProtection="1">
      <alignment horizontal="left" vertical="center" wrapText="1" indent="1"/>
      <protection locked="0"/>
    </xf>
    <xf numFmtId="0" fontId="20" fillId="7" borderId="1" xfId="0" applyFont="1" applyFill="1" applyBorder="1" applyAlignment="1">
      <alignment horizontal="left" vertical="center" wrapText="1" indent="1"/>
    </xf>
    <xf numFmtId="43" fontId="21" fillId="10" borderId="3" xfId="1" applyFont="1" applyFill="1" applyBorder="1" applyAlignment="1" applyProtection="1">
      <alignment horizontal="center" vertical="center"/>
    </xf>
    <xf numFmtId="43" fontId="21" fillId="10" borderId="11" xfId="1" applyFont="1" applyFill="1" applyBorder="1" applyAlignment="1" applyProtection="1">
      <alignment horizontal="center" vertical="center"/>
    </xf>
    <xf numFmtId="0" fontId="20" fillId="4" borderId="6" xfId="0" applyFont="1" applyFill="1" applyBorder="1" applyAlignment="1">
      <alignment horizontal="left" vertical="center" wrapText="1" indent="1"/>
    </xf>
    <xf numFmtId="0" fontId="20" fillId="4" borderId="10" xfId="0" applyFont="1" applyFill="1" applyBorder="1" applyAlignment="1">
      <alignment horizontal="left" vertical="center" wrapText="1" indent="1"/>
    </xf>
    <xf numFmtId="0" fontId="20" fillId="4" borderId="7" xfId="0" applyFont="1" applyFill="1" applyBorder="1" applyAlignment="1">
      <alignment horizontal="left" vertical="center" wrapText="1" indent="1"/>
    </xf>
    <xf numFmtId="43" fontId="31" fillId="0" borderId="0" xfId="0" applyNumberFormat="1" applyFont="1" applyAlignment="1">
      <alignment horizontal="right"/>
    </xf>
    <xf numFmtId="43" fontId="31" fillId="0" borderId="0" xfId="0" applyNumberFormat="1" applyFont="1" applyAlignment="1">
      <alignment horizontal="center"/>
    </xf>
    <xf numFmtId="9" fontId="36" fillId="0" borderId="0" xfId="8" applyFont="1" applyFill="1" applyBorder="1" applyAlignment="1" applyProtection="1">
      <alignment horizontal="right"/>
    </xf>
    <xf numFmtId="0" fontId="31" fillId="0" borderId="0" xfId="0" applyFont="1" applyAlignment="1">
      <alignment horizontal="left"/>
    </xf>
    <xf numFmtId="43" fontId="21" fillId="10" borderId="12" xfId="1" applyFont="1" applyFill="1" applyBorder="1" applyAlignment="1" applyProtection="1">
      <alignment horizontal="center" vertical="center"/>
    </xf>
    <xf numFmtId="43" fontId="21" fillId="0" borderId="3" xfId="1" applyFont="1" applyBorder="1" applyAlignment="1" applyProtection="1">
      <alignment horizontal="center" vertical="center"/>
    </xf>
    <xf numFmtId="43" fontId="21" fillId="0" borderId="11" xfId="1" applyFont="1" applyBorder="1" applyAlignment="1" applyProtection="1">
      <alignment horizontal="center" vertical="center"/>
    </xf>
    <xf numFmtId="43" fontId="21" fillId="6" borderId="3" xfId="1" applyFont="1" applyFill="1" applyBorder="1" applyAlignment="1" applyProtection="1">
      <alignment horizontal="center" vertical="center"/>
    </xf>
    <xf numFmtId="43" fontId="21" fillId="6" borderId="11" xfId="1" applyFont="1" applyFill="1" applyBorder="1" applyAlignment="1" applyProtection="1">
      <alignment horizontal="center" vertical="center"/>
    </xf>
    <xf numFmtId="43" fontId="21" fillId="6" borderId="12" xfId="1" applyFont="1" applyFill="1" applyBorder="1" applyAlignment="1" applyProtection="1">
      <alignment horizontal="center" vertical="center"/>
    </xf>
    <xf numFmtId="43" fontId="24" fillId="0" borderId="3" xfId="0" applyNumberFormat="1" applyFont="1" applyBorder="1" applyAlignment="1" applyProtection="1">
      <alignment horizontal="center" vertical="center"/>
      <protection locked="0"/>
    </xf>
    <xf numFmtId="43" fontId="24" fillId="0" borderId="11" xfId="0" applyNumberFormat="1" applyFont="1" applyBorder="1" applyAlignment="1" applyProtection="1">
      <alignment horizontal="center" vertical="center"/>
      <protection locked="0"/>
    </xf>
    <xf numFmtId="43" fontId="24" fillId="0" borderId="12" xfId="0" applyNumberFormat="1" applyFont="1" applyBorder="1" applyAlignment="1" applyProtection="1">
      <alignment horizontal="center" vertical="center"/>
      <protection locked="0"/>
    </xf>
    <xf numFmtId="0" fontId="25" fillId="0" borderId="3" xfId="0" applyFont="1" applyBorder="1" applyAlignment="1" applyProtection="1">
      <alignment horizontal="left" vertical="center" wrapText="1" indent="1"/>
      <protection locked="0"/>
    </xf>
    <xf numFmtId="0" fontId="25" fillId="0" borderId="11" xfId="0" applyFont="1" applyBorder="1" applyAlignment="1" applyProtection="1">
      <alignment horizontal="left" vertical="center" wrapText="1" indent="1"/>
      <protection locked="0"/>
    </xf>
    <xf numFmtId="0" fontId="25" fillId="0" borderId="12" xfId="0" applyFont="1" applyBorder="1" applyAlignment="1" applyProtection="1">
      <alignment horizontal="left" vertical="center" wrapText="1" indent="1"/>
      <protection locked="0"/>
    </xf>
    <xf numFmtId="43" fontId="21" fillId="0" borderId="3" xfId="1" applyFont="1" applyFill="1" applyBorder="1" applyAlignment="1" applyProtection="1">
      <alignment horizontal="center" vertical="center"/>
    </xf>
    <xf numFmtId="43" fontId="21" fillId="0" borderId="11" xfId="1" applyFont="1" applyFill="1" applyBorder="1" applyAlignment="1" applyProtection="1">
      <alignment horizontal="center" vertical="center"/>
    </xf>
    <xf numFmtId="43" fontId="21" fillId="0" borderId="12" xfId="1" applyFont="1" applyFill="1" applyBorder="1" applyAlignment="1" applyProtection="1">
      <alignment horizontal="center" vertical="center"/>
    </xf>
    <xf numFmtId="0" fontId="16" fillId="0" borderId="0" xfId="0" applyFont="1" applyAlignment="1">
      <alignment horizontal="left" wrapText="1"/>
    </xf>
    <xf numFmtId="0" fontId="57" fillId="0" borderId="0" xfId="0" applyFont="1" applyAlignment="1">
      <alignment horizontal="left" vertical="center" wrapText="1"/>
    </xf>
    <xf numFmtId="0" fontId="16" fillId="0" borderId="0" xfId="0" applyFont="1" applyAlignment="1">
      <alignment horizontal="left"/>
    </xf>
    <xf numFmtId="0" fontId="16" fillId="0" borderId="0" xfId="0" applyFont="1" applyAlignment="1">
      <alignment horizontal="left" vertical="center" wrapText="1"/>
    </xf>
    <xf numFmtId="0" fontId="40" fillId="2" borderId="2"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5" xfId="0" applyFont="1" applyFill="1" applyBorder="1" applyAlignment="1">
      <alignment horizontal="left" vertical="center" wrapText="1"/>
    </xf>
    <xf numFmtId="0" fontId="39" fillId="0" borderId="1" xfId="0" applyFont="1" applyBorder="1" applyAlignment="1">
      <alignment horizontal="left" vertical="center" wrapText="1"/>
    </xf>
    <xf numFmtId="166" fontId="39" fillId="0" borderId="1" xfId="0" applyNumberFormat="1" applyFont="1" applyBorder="1" applyAlignment="1">
      <alignment horizontal="left" vertical="center"/>
    </xf>
    <xf numFmtId="166"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0" fontId="40" fillId="4" borderId="13" xfId="0" applyFont="1" applyFill="1" applyBorder="1" applyAlignment="1">
      <alignment horizontal="center" vertical="center" wrapText="1"/>
    </xf>
    <xf numFmtId="0" fontId="40" fillId="4" borderId="8" xfId="0" applyFont="1" applyFill="1" applyBorder="1" applyAlignment="1">
      <alignment horizontal="center" vertical="center" wrapText="1"/>
    </xf>
    <xf numFmtId="166" fontId="39" fillId="4" borderId="8" xfId="0" applyNumberFormat="1" applyFont="1" applyFill="1" applyBorder="1" applyAlignment="1">
      <alignment horizontal="center" vertical="center"/>
    </xf>
    <xf numFmtId="166" fontId="39" fillId="4" borderId="14" xfId="0" applyNumberFormat="1" applyFont="1" applyFill="1" applyBorder="1" applyAlignment="1">
      <alignment horizontal="center" vertical="center"/>
    </xf>
    <xf numFmtId="0" fontId="40" fillId="4" borderId="2" xfId="0" applyFont="1" applyFill="1" applyBorder="1" applyAlignment="1">
      <alignment horizontal="center" vertical="center" wrapText="1"/>
    </xf>
    <xf numFmtId="0" fontId="40" fillId="4" borderId="0" xfId="0" applyFont="1" applyFill="1" applyAlignment="1">
      <alignment horizontal="center" vertical="center" wrapText="1"/>
    </xf>
    <xf numFmtId="166" fontId="39" fillId="4" borderId="0" xfId="0" applyNumberFormat="1" applyFont="1" applyFill="1" applyAlignment="1">
      <alignment horizontal="center" vertical="center"/>
    </xf>
    <xf numFmtId="166" fontId="39" fillId="4" borderId="5" xfId="0" applyNumberFormat="1" applyFont="1" applyFill="1" applyBorder="1" applyAlignment="1">
      <alignment horizontal="center" vertical="center"/>
    </xf>
    <xf numFmtId="0" fontId="40" fillId="2" borderId="1" xfId="0" applyFont="1" applyFill="1" applyBorder="1" applyAlignment="1">
      <alignment horizontal="left" vertical="center" wrapText="1"/>
    </xf>
    <xf numFmtId="0" fontId="23" fillId="9" borderId="4" xfId="0" applyFont="1" applyFill="1" applyBorder="1" applyAlignment="1">
      <alignment horizontal="center" vertical="center" wrapText="1"/>
    </xf>
    <xf numFmtId="0" fontId="45" fillId="0" borderId="1" xfId="0" applyFont="1" applyBorder="1" applyAlignment="1">
      <alignment horizontal="left" vertical="center" wrapText="1"/>
    </xf>
    <xf numFmtId="166" fontId="45" fillId="0" borderId="1" xfId="0" applyNumberFormat="1" applyFont="1" applyBorder="1" applyAlignment="1">
      <alignment horizontal="left" vertical="center"/>
    </xf>
    <xf numFmtId="166" fontId="45" fillId="0" borderId="1" xfId="0" applyNumberFormat="1" applyFont="1" applyBorder="1" applyAlignment="1">
      <alignment horizontal="center" vertical="center"/>
    </xf>
    <xf numFmtId="0" fontId="39" fillId="0" borderId="3" xfId="0" applyFont="1" applyBorder="1" applyAlignment="1">
      <alignment horizontal="left" vertical="center" wrapText="1"/>
    </xf>
    <xf numFmtId="166" fontId="39" fillId="0" borderId="3" xfId="0" applyNumberFormat="1" applyFont="1" applyBorder="1" applyAlignment="1">
      <alignment horizontal="left" vertical="center"/>
    </xf>
    <xf numFmtId="166" fontId="39" fillId="0" borderId="3" xfId="0" applyNumberFormat="1" applyFont="1" applyBorder="1" applyAlignment="1">
      <alignment horizontal="center" vertical="center"/>
    </xf>
    <xf numFmtId="168" fontId="39" fillId="0" borderId="3" xfId="0" applyNumberFormat="1" applyFont="1" applyBorder="1" applyAlignment="1">
      <alignment horizontal="center" vertical="center"/>
    </xf>
    <xf numFmtId="0" fontId="46" fillId="0" borderId="1" xfId="0" applyFont="1" applyBorder="1" applyAlignment="1">
      <alignment horizontal="left" vertical="center" wrapText="1"/>
    </xf>
    <xf numFmtId="166" fontId="46" fillId="0" borderId="1" xfId="0" applyNumberFormat="1" applyFont="1" applyBorder="1" applyAlignment="1">
      <alignment horizontal="left" vertical="center"/>
    </xf>
    <xf numFmtId="166" fontId="46" fillId="0" borderId="1" xfId="0" applyNumberFormat="1" applyFont="1" applyBorder="1" applyAlignment="1">
      <alignment horizontal="center" vertical="center"/>
    </xf>
    <xf numFmtId="0" fontId="53" fillId="9" borderId="5" xfId="0" applyFont="1" applyFill="1" applyBorder="1" applyAlignment="1">
      <alignment horizontal="center" vertical="center" wrapText="1"/>
    </xf>
    <xf numFmtId="0" fontId="53" fillId="9" borderId="14" xfId="0" applyFont="1" applyFill="1" applyBorder="1" applyAlignment="1">
      <alignment horizontal="center" vertical="center" wrapText="1"/>
    </xf>
    <xf numFmtId="0" fontId="55" fillId="7" borderId="3"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0" fontId="55" fillId="7" borderId="11" xfId="0" applyFont="1" applyFill="1" applyBorder="1" applyAlignment="1" applyProtection="1">
      <alignment horizontal="center" vertical="center" wrapText="1"/>
      <protection locked="0"/>
    </xf>
    <xf numFmtId="0" fontId="55" fillId="7" borderId="3" xfId="0" applyFont="1" applyFill="1" applyBorder="1" applyAlignment="1" applyProtection="1">
      <alignment horizontal="center" vertical="center"/>
      <protection locked="0"/>
    </xf>
    <xf numFmtId="0" fontId="55" fillId="7" borderId="11" xfId="0" applyFont="1" applyFill="1" applyBorder="1" applyAlignment="1" applyProtection="1">
      <alignment horizontal="center" vertical="center"/>
      <protection locked="0"/>
    </xf>
    <xf numFmtId="0" fontId="55" fillId="7" borderId="12" xfId="0" applyFont="1" applyFill="1" applyBorder="1" applyAlignment="1" applyProtection="1">
      <alignment horizontal="center" vertical="center"/>
      <protection locked="0"/>
    </xf>
    <xf numFmtId="0" fontId="55" fillId="7" borderId="1" xfId="0" applyFont="1" applyFill="1" applyBorder="1" applyAlignment="1" applyProtection="1">
      <alignment horizontal="center" vertical="center" wrapText="1"/>
      <protection locked="0"/>
    </xf>
    <xf numFmtId="0" fontId="54" fillId="9" borderId="0" xfId="0" applyFont="1" applyFill="1" applyAlignment="1">
      <alignment horizontal="center" vertical="center" wrapText="1"/>
    </xf>
    <xf numFmtId="0" fontId="54" fillId="9" borderId="8" xfId="0" applyFont="1" applyFill="1" applyBorder="1" applyAlignment="1">
      <alignment horizontal="center" vertical="center" wrapText="1"/>
    </xf>
    <xf numFmtId="0" fontId="54" fillId="9" borderId="2" xfId="0" applyFont="1" applyFill="1" applyBorder="1" applyAlignment="1">
      <alignment horizontal="center" vertical="center" wrapText="1"/>
    </xf>
    <xf numFmtId="0" fontId="54" fillId="9" borderId="13" xfId="0" applyFont="1" applyFill="1" applyBorder="1" applyAlignment="1">
      <alignment horizontal="center" vertical="center" wrapText="1"/>
    </xf>
    <xf numFmtId="0" fontId="53" fillId="9" borderId="15"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53" fillId="9" borderId="2" xfId="0" applyFont="1" applyFill="1" applyBorder="1" applyAlignment="1">
      <alignment horizontal="center" vertical="center" wrapText="1"/>
    </xf>
    <xf numFmtId="0" fontId="53" fillId="9" borderId="0" xfId="0" applyFont="1" applyFill="1" applyAlignment="1">
      <alignment horizontal="center" vertical="center" wrapText="1"/>
    </xf>
    <xf numFmtId="0" fontId="53" fillId="9" borderId="13" xfId="0" applyFont="1" applyFill="1" applyBorder="1" applyAlignment="1">
      <alignment horizontal="center" vertical="center" wrapText="1"/>
    </xf>
    <xf numFmtId="0" fontId="53" fillId="9" borderId="8" xfId="0" applyFont="1" applyFill="1" applyBorder="1" applyAlignment="1">
      <alignment horizontal="center" vertical="center" wrapText="1"/>
    </xf>
    <xf numFmtId="0" fontId="49" fillId="11" borderId="12" xfId="0" applyFont="1" applyFill="1" applyBorder="1" applyAlignment="1" applyProtection="1">
      <alignment horizontal="left" vertical="center" wrapText="1" indent="1"/>
      <protection locked="0"/>
    </xf>
    <xf numFmtId="0" fontId="49" fillId="11" borderId="14" xfId="0" applyFont="1" applyFill="1" applyBorder="1" applyAlignment="1" applyProtection="1">
      <alignment horizontal="left" vertical="center" wrapText="1" indent="1"/>
      <protection locked="0"/>
    </xf>
    <xf numFmtId="0" fontId="49" fillId="11" borderId="10" xfId="0" applyFont="1" applyFill="1" applyBorder="1" applyAlignment="1" applyProtection="1">
      <alignment horizontal="left" vertical="center" wrapText="1" indent="1"/>
      <protection locked="0"/>
    </xf>
    <xf numFmtId="0" fontId="49" fillId="11" borderId="1" xfId="0" applyFont="1" applyFill="1" applyBorder="1" applyAlignment="1" applyProtection="1">
      <alignment horizontal="left" vertical="center" wrapText="1" indent="1"/>
      <protection locked="0"/>
    </xf>
  </cellXfs>
  <cellStyles count="9">
    <cellStyle name="Comma" xfId="1" builtinId="3"/>
    <cellStyle name="Comma 2" xfId="5" xr:uid="{00000000-0005-0000-0000-000031000000}"/>
    <cellStyle name="Comma 3" xfId="7" xr:uid="{00000000-0005-0000-0000-000033000000}"/>
    <cellStyle name="Currency" xfId="2" builtinId="4"/>
    <cellStyle name="Hyperlink" xfId="3" builtinId="8"/>
    <cellStyle name="Normal" xfId="0" builtinId="0"/>
    <cellStyle name="Normal 2" xfId="4" xr:uid="{00000000-0005-0000-0000-000032000000}"/>
    <cellStyle name="Normal 3" xfId="6" xr:uid="{00000000-0005-0000-0000-000034000000}"/>
    <cellStyle name="Per cent" xfId="8" builtinId="5"/>
  </cellStyles>
  <dxfs count="6">
    <dxf>
      <font>
        <b val="0"/>
        <i val="0"/>
        <strike val="0"/>
        <condense val="0"/>
        <extend val="0"/>
        <outline val="0"/>
        <shadow val="0"/>
        <u val="none"/>
        <vertAlign val="baseline"/>
        <sz val="11"/>
        <color theme="1"/>
        <name val="Cambria"/>
        <family val="1"/>
        <scheme val="none"/>
      </font>
      <numFmt numFmtId="1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mbria"/>
        <family val="1"/>
        <scheme val="none"/>
      </font>
      <fill>
        <patternFill patternType="solid">
          <fgColor indexed="64"/>
          <bgColor rgb="FF376B54"/>
        </patternFill>
      </fill>
    </dxf>
    <dxf>
      <font>
        <strike val="0"/>
        <outline val="0"/>
        <shadow val="0"/>
        <u val="none"/>
        <vertAlign val="baseline"/>
        <sz val="10"/>
        <color theme="1"/>
        <name val="Arial"/>
        <family val="2"/>
        <scheme val="none"/>
      </font>
      <alignment horizontal="left" vertical="bottom" textRotation="0" wrapText="0" relativeIndent="1" justifyLastLine="0" shrinkToFit="0" readingOrder="0"/>
    </dxf>
    <dxf>
      <font>
        <strike val="0"/>
        <outline val="0"/>
        <shadow val="0"/>
        <u val="none"/>
        <vertAlign val="baseline"/>
        <sz val="10"/>
        <color theme="1"/>
        <name val="Arial"/>
        <family val="2"/>
        <scheme val="none"/>
      </font>
      <alignment horizontal="left" vertical="bottom" textRotation="0" wrapText="0" relativeIndent="1" justifyLastLine="0" shrinkToFit="0" readingOrder="0"/>
    </dxf>
    <dxf>
      <font>
        <strike val="0"/>
        <outline val="0"/>
        <shadow val="0"/>
        <u val="none"/>
        <vertAlign val="baseline"/>
        <sz val="10"/>
        <color theme="1"/>
        <name val="Arial"/>
        <family val="2"/>
        <scheme val="none"/>
      </font>
      <fill>
        <patternFill patternType="solid">
          <fgColor indexed="64"/>
          <bgColor rgb="FF079F48"/>
        </patternFill>
      </fill>
      <alignment horizontal="center" vertical="bottom" textRotation="0" wrapText="0" indent="0" justifyLastLine="0" shrinkToFit="0" readingOrder="0"/>
    </dxf>
  </dxfs>
  <tableStyles count="0" defaultTableStyle="TableStyleMedium2" defaultPivotStyle="PivotStyleLight16"/>
  <colors>
    <mruColors>
      <color rgb="FF82B741"/>
      <color rgb="FF079F48"/>
      <color rgb="FFBCD85F"/>
      <color rgb="FFF1F7E9"/>
      <color rgb="FFDEEDCB"/>
      <color rgb="FF24634F"/>
      <color rgb="FFE9F7F3"/>
      <color rgb="FFD7F1E9"/>
      <color rgb="FF376B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511450</xdr:colOff>
      <xdr:row>19</xdr:row>
      <xdr:rowOff>38100</xdr:rowOff>
    </xdr:to>
    <xdr:pic>
      <xdr:nvPicPr>
        <xdr:cNvPr id="10" name="Picture 9">
          <a:extLst>
            <a:ext uri="{FF2B5EF4-FFF2-40B4-BE49-F238E27FC236}">
              <a16:creationId xmlns:a16="http://schemas.microsoft.com/office/drawing/2014/main" id="{F606C7FF-A0D9-4622-95A3-68BC3C5B6B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5435"/>
        <a:stretch/>
      </xdr:blipFill>
      <xdr:spPr>
        <a:xfrm>
          <a:off x="0" y="0"/>
          <a:ext cx="7112275" cy="3476625"/>
        </a:xfrm>
        <a:prstGeom prst="rect">
          <a:avLst/>
        </a:prstGeom>
      </xdr:spPr>
    </xdr:pic>
    <xdr:clientData/>
  </xdr:twoCellAnchor>
  <xdr:twoCellAnchor editAs="oneCell">
    <xdr:from>
      <xdr:col>12</xdr:col>
      <xdr:colOff>1905</xdr:colOff>
      <xdr:row>26</xdr:row>
      <xdr:rowOff>335280</xdr:rowOff>
    </xdr:from>
    <xdr:to>
      <xdr:col>14</xdr:col>
      <xdr:colOff>374015</xdr:colOff>
      <xdr:row>31</xdr:row>
      <xdr:rowOff>131445</xdr:rowOff>
    </xdr:to>
    <xdr:pic>
      <xdr:nvPicPr>
        <xdr:cNvPr id="20" name="Picture 19">
          <a:extLst>
            <a:ext uri="{FF2B5EF4-FFF2-40B4-BE49-F238E27FC236}">
              <a16:creationId xmlns:a16="http://schemas.microsoft.com/office/drawing/2014/main" id="{BBB2CC74-B5F0-4F68-8357-C713D8AA2F7F}"/>
            </a:ext>
          </a:extLst>
        </xdr:cNvPr>
        <xdr:cNvPicPr/>
      </xdr:nvPicPr>
      <xdr:blipFill rotWithShape="1">
        <a:blip xmlns:r="http://schemas.openxmlformats.org/officeDocument/2006/relationships" r:embed="rId2"/>
        <a:srcRect l="65057" t="36256" r="27208" b="38478"/>
        <a:stretch/>
      </xdr:blipFill>
      <xdr:spPr bwMode="auto">
        <a:xfrm>
          <a:off x="6602730" y="5621655"/>
          <a:ext cx="1553210" cy="144399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xdr:from>
      <xdr:col>0</xdr:col>
      <xdr:colOff>60960</xdr:colOff>
      <xdr:row>19</xdr:row>
      <xdr:rowOff>71120</xdr:rowOff>
    </xdr:from>
    <xdr:to>
      <xdr:col>10</xdr:col>
      <xdr:colOff>459740</xdr:colOff>
      <xdr:row>21</xdr:row>
      <xdr:rowOff>58420</xdr:rowOff>
    </xdr:to>
    <xdr:sp macro="" textlink="">
      <xdr:nvSpPr>
        <xdr:cNvPr id="3" name="TextBox 2">
          <a:extLst>
            <a:ext uri="{FF2B5EF4-FFF2-40B4-BE49-F238E27FC236}">
              <a16:creationId xmlns:a16="http://schemas.microsoft.com/office/drawing/2014/main" id="{BBE45F94-7C8F-48CF-B824-72C5DA357D9B}"/>
            </a:ext>
          </a:extLst>
        </xdr:cNvPr>
        <xdr:cNvSpPr txBox="1"/>
      </xdr:nvSpPr>
      <xdr:spPr>
        <a:xfrm>
          <a:off x="60960" y="3401060"/>
          <a:ext cx="6007100" cy="337820"/>
        </a:xfrm>
        <a:prstGeom prst="rect">
          <a:avLst/>
        </a:prstGeom>
        <a:solidFill>
          <a:schemeClr val="lt1"/>
        </a:solidFill>
        <a:ln w="19050" cap="sq"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a:solidFill>
                <a:schemeClr val="bg1">
                  <a:lumMod val="50000"/>
                </a:schemeClr>
              </a:solidFill>
              <a:latin typeface="Arial" panose="020B0604020202020204" pitchFamily="34" charset="0"/>
              <a:cs typeface="Arial" panose="020B0604020202020204" pitchFamily="34" charset="0"/>
            </a:rPr>
            <a:t>Readiness Grant Budget Preparation Guidelines</a:t>
          </a:r>
        </a:p>
      </xdr:txBody>
    </xdr:sp>
    <xdr:clientData/>
  </xdr:twoCellAnchor>
  <xdr:twoCellAnchor>
    <xdr:from>
      <xdr:col>9</xdr:col>
      <xdr:colOff>314325</xdr:colOff>
      <xdr:row>27</xdr:row>
      <xdr:rowOff>53341</xdr:rowOff>
    </xdr:from>
    <xdr:to>
      <xdr:col>11</xdr:col>
      <xdr:colOff>314325</xdr:colOff>
      <xdr:row>27</xdr:row>
      <xdr:rowOff>133350</xdr:rowOff>
    </xdr:to>
    <xdr:sp macro="" textlink="">
      <xdr:nvSpPr>
        <xdr:cNvPr id="5" name="Arrow: Striped Right 4">
          <a:extLst>
            <a:ext uri="{FF2B5EF4-FFF2-40B4-BE49-F238E27FC236}">
              <a16:creationId xmlns:a16="http://schemas.microsoft.com/office/drawing/2014/main" id="{56D54840-C3A0-43EC-B03C-68354D9B7B36}"/>
            </a:ext>
          </a:extLst>
        </xdr:cNvPr>
        <xdr:cNvSpPr/>
      </xdr:nvSpPr>
      <xdr:spPr>
        <a:xfrm>
          <a:off x="5143500" y="5787391"/>
          <a:ext cx="1181100" cy="80009"/>
        </a:xfrm>
        <a:prstGeom prst="stripedRight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392430</xdr:colOff>
      <xdr:row>30</xdr:row>
      <xdr:rowOff>8890</xdr:rowOff>
    </xdr:from>
    <xdr:to>
      <xdr:col>9</xdr:col>
      <xdr:colOff>476250</xdr:colOff>
      <xdr:row>30</xdr:row>
      <xdr:rowOff>238125</xdr:rowOff>
    </xdr:to>
    <xdr:sp macro="" textlink="">
      <xdr:nvSpPr>
        <xdr:cNvPr id="8" name="Arrow: Down 7">
          <a:extLst>
            <a:ext uri="{FF2B5EF4-FFF2-40B4-BE49-F238E27FC236}">
              <a16:creationId xmlns:a16="http://schemas.microsoft.com/office/drawing/2014/main" id="{55416B0E-FC5C-4CBD-B7AE-42512300719E}"/>
            </a:ext>
          </a:extLst>
        </xdr:cNvPr>
        <xdr:cNvSpPr/>
      </xdr:nvSpPr>
      <xdr:spPr>
        <a:xfrm>
          <a:off x="5221605" y="6609715"/>
          <a:ext cx="83820" cy="229235"/>
        </a:xfrm>
        <a:prstGeom prst="down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222251</xdr:colOff>
      <xdr:row>30</xdr:row>
      <xdr:rowOff>328929</xdr:rowOff>
    </xdr:from>
    <xdr:to>
      <xdr:col>11</xdr:col>
      <xdr:colOff>76201</xdr:colOff>
      <xdr:row>35</xdr:row>
      <xdr:rowOff>76199</xdr:rowOff>
    </xdr:to>
    <xdr:grpSp>
      <xdr:nvGrpSpPr>
        <xdr:cNvPr id="2" name="Group 1">
          <a:extLst>
            <a:ext uri="{FF2B5EF4-FFF2-40B4-BE49-F238E27FC236}">
              <a16:creationId xmlns:a16="http://schemas.microsoft.com/office/drawing/2014/main" id="{98AF98EA-8199-49DC-A3A4-E3FE0C3A09CC}"/>
            </a:ext>
          </a:extLst>
        </xdr:cNvPr>
        <xdr:cNvGrpSpPr/>
      </xdr:nvGrpSpPr>
      <xdr:grpSpPr>
        <a:xfrm>
          <a:off x="5060951" y="6831329"/>
          <a:ext cx="1873250" cy="1614170"/>
          <a:chOff x="5029200" y="2336800"/>
          <a:chExt cx="1968501" cy="1638299"/>
        </a:xfrm>
      </xdr:grpSpPr>
      <xdr:pic>
        <xdr:nvPicPr>
          <xdr:cNvPr id="18" name="Picture 17">
            <a:extLst>
              <a:ext uri="{FF2B5EF4-FFF2-40B4-BE49-F238E27FC236}">
                <a16:creationId xmlns:a16="http://schemas.microsoft.com/office/drawing/2014/main" id="{1ADB8251-1A28-4C21-A922-9B177464922C}"/>
              </a:ext>
            </a:extLst>
          </xdr:cNvPr>
          <xdr:cNvPicPr/>
        </xdr:nvPicPr>
        <xdr:blipFill rotWithShape="1">
          <a:blip xmlns:r="http://schemas.openxmlformats.org/officeDocument/2006/relationships" r:embed="rId3"/>
          <a:srcRect l="51105" t="29526" r="34532" b="28499"/>
          <a:stretch/>
        </xdr:blipFill>
        <xdr:spPr bwMode="auto">
          <a:xfrm>
            <a:off x="5029200" y="2336800"/>
            <a:ext cx="1968501" cy="1638299"/>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sp macro="" textlink="">
        <xdr:nvSpPr>
          <xdr:cNvPr id="13" name="Rectangle 12">
            <a:extLst>
              <a:ext uri="{FF2B5EF4-FFF2-40B4-BE49-F238E27FC236}">
                <a16:creationId xmlns:a16="http://schemas.microsoft.com/office/drawing/2014/main" id="{BCA0EECF-9E96-45C8-A66E-DEC34F473D1E}"/>
              </a:ext>
            </a:extLst>
          </xdr:cNvPr>
          <xdr:cNvSpPr/>
        </xdr:nvSpPr>
        <xdr:spPr>
          <a:xfrm>
            <a:off x="5029200" y="3473450"/>
            <a:ext cx="1333500" cy="476250"/>
          </a:xfrm>
          <a:prstGeom prst="rect">
            <a:avLst/>
          </a:prstGeom>
          <a:noFill/>
          <a:ln>
            <a:solidFill>
              <a:srgbClr val="FF0000"/>
            </a:solidFill>
          </a:ln>
          <a:effectLst>
            <a:outerShdw blurRad="50800" dist="38100" dir="16200000"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grpSp>
    <xdr:clientData/>
  </xdr:twoCellAnchor>
  <xdr:twoCellAnchor>
    <xdr:from>
      <xdr:col>9</xdr:col>
      <xdr:colOff>493291</xdr:colOff>
      <xdr:row>30</xdr:row>
      <xdr:rowOff>181196</xdr:rowOff>
    </xdr:from>
    <xdr:to>
      <xdr:col>14</xdr:col>
      <xdr:colOff>96270</xdr:colOff>
      <xdr:row>34</xdr:row>
      <xdr:rowOff>953053</xdr:rowOff>
    </xdr:to>
    <xdr:grpSp>
      <xdr:nvGrpSpPr>
        <xdr:cNvPr id="4" name="Group 3">
          <a:extLst>
            <a:ext uri="{FF2B5EF4-FFF2-40B4-BE49-F238E27FC236}">
              <a16:creationId xmlns:a16="http://schemas.microsoft.com/office/drawing/2014/main" id="{9BCBA3E7-4D4F-42A6-AC52-361FE29EB421}"/>
            </a:ext>
          </a:extLst>
        </xdr:cNvPr>
        <xdr:cNvGrpSpPr/>
      </xdr:nvGrpSpPr>
      <xdr:grpSpPr>
        <a:xfrm>
          <a:off x="6005091" y="6683596"/>
          <a:ext cx="2968479" cy="1686257"/>
          <a:chOff x="5288394" y="2142071"/>
          <a:chExt cx="3312654" cy="6962029"/>
        </a:xfrm>
      </xdr:grpSpPr>
      <xdr:sp macro="" textlink="">
        <xdr:nvSpPr>
          <xdr:cNvPr id="14" name="Arrow: Striped Right 13">
            <a:extLst>
              <a:ext uri="{FF2B5EF4-FFF2-40B4-BE49-F238E27FC236}">
                <a16:creationId xmlns:a16="http://schemas.microsoft.com/office/drawing/2014/main" id="{C620CECC-24A4-4027-BC78-C3C6B089B818}"/>
              </a:ext>
            </a:extLst>
          </xdr:cNvPr>
          <xdr:cNvSpPr/>
        </xdr:nvSpPr>
        <xdr:spPr>
          <a:xfrm rot="1903056" flipH="1">
            <a:off x="8322931" y="2142071"/>
            <a:ext cx="278117" cy="518191"/>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Arrow: Striped Right 14">
            <a:extLst>
              <a:ext uri="{FF2B5EF4-FFF2-40B4-BE49-F238E27FC236}">
                <a16:creationId xmlns:a16="http://schemas.microsoft.com/office/drawing/2014/main" id="{0F8C8337-9078-46C6-8D6B-96995BA70D1E}"/>
              </a:ext>
            </a:extLst>
          </xdr:cNvPr>
          <xdr:cNvSpPr/>
        </xdr:nvSpPr>
        <xdr:spPr>
          <a:xfrm rot="1903056" flipH="1">
            <a:off x="5288394" y="8532625"/>
            <a:ext cx="245956" cy="571475"/>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10</xdr:col>
      <xdr:colOff>12701</xdr:colOff>
      <xdr:row>48</xdr:row>
      <xdr:rowOff>11430</xdr:rowOff>
    </xdr:from>
    <xdr:to>
      <xdr:col>13</xdr:col>
      <xdr:colOff>246122</xdr:colOff>
      <xdr:row>52</xdr:row>
      <xdr:rowOff>114300</xdr:rowOff>
    </xdr:to>
    <xdr:grpSp>
      <xdr:nvGrpSpPr>
        <xdr:cNvPr id="17" name="Group 16">
          <a:extLst>
            <a:ext uri="{FF2B5EF4-FFF2-40B4-BE49-F238E27FC236}">
              <a16:creationId xmlns:a16="http://schemas.microsoft.com/office/drawing/2014/main" id="{531499DF-A19F-4C1D-9692-F37C60F3C616}"/>
            </a:ext>
          </a:extLst>
        </xdr:cNvPr>
        <xdr:cNvGrpSpPr/>
      </xdr:nvGrpSpPr>
      <xdr:grpSpPr>
        <a:xfrm>
          <a:off x="6197601" y="10692130"/>
          <a:ext cx="2252721" cy="1271270"/>
          <a:chOff x="3448050" y="7270750"/>
          <a:chExt cx="2063611" cy="1244600"/>
        </a:xfrm>
        <a:effectLst>
          <a:outerShdw blurRad="50800" dist="38100" dir="2700000" algn="tl" rotWithShape="0">
            <a:prstClr val="black">
              <a:alpha val="40000"/>
            </a:prstClr>
          </a:outerShdw>
        </a:effectLst>
      </xdr:grpSpPr>
      <xdr:pic>
        <xdr:nvPicPr>
          <xdr:cNvPr id="9" name="Picture 8">
            <a:extLst>
              <a:ext uri="{FF2B5EF4-FFF2-40B4-BE49-F238E27FC236}">
                <a16:creationId xmlns:a16="http://schemas.microsoft.com/office/drawing/2014/main" id="{A0703147-685A-45A6-8A9A-8DC230DCB9C4}"/>
              </a:ext>
            </a:extLst>
          </xdr:cNvPr>
          <xdr:cNvPicPr/>
        </xdr:nvPicPr>
        <xdr:blipFill rotWithShape="1">
          <a:blip xmlns:r="http://schemas.openxmlformats.org/officeDocument/2006/relationships" r:embed="rId4"/>
          <a:srcRect l="78632" t="57030" r="10192" b="21989"/>
          <a:stretch/>
        </xdr:blipFill>
        <xdr:spPr bwMode="auto">
          <a:xfrm>
            <a:off x="3448050" y="7270750"/>
            <a:ext cx="1911350" cy="124460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sp macro="" textlink="">
        <xdr:nvSpPr>
          <xdr:cNvPr id="16" name="Arrow: Striped Right 15">
            <a:extLst>
              <a:ext uri="{FF2B5EF4-FFF2-40B4-BE49-F238E27FC236}">
                <a16:creationId xmlns:a16="http://schemas.microsoft.com/office/drawing/2014/main" id="{2EE94404-2281-4096-8CFA-78AFDC3343BB}"/>
              </a:ext>
            </a:extLst>
          </xdr:cNvPr>
          <xdr:cNvSpPr/>
        </xdr:nvSpPr>
        <xdr:spPr>
          <a:xfrm rot="1903056" flipH="1">
            <a:off x="5338565" y="7627068"/>
            <a:ext cx="173096" cy="181658"/>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447675</xdr:colOff>
      <xdr:row>48</xdr:row>
      <xdr:rowOff>53341</xdr:rowOff>
    </xdr:from>
    <xdr:to>
      <xdr:col>9</xdr:col>
      <xdr:colOff>447675</xdr:colOff>
      <xdr:row>48</xdr:row>
      <xdr:rowOff>133350</xdr:rowOff>
    </xdr:to>
    <xdr:sp macro="" textlink="">
      <xdr:nvSpPr>
        <xdr:cNvPr id="21" name="Arrow: Striped Right 20">
          <a:extLst>
            <a:ext uri="{FF2B5EF4-FFF2-40B4-BE49-F238E27FC236}">
              <a16:creationId xmlns:a16="http://schemas.microsoft.com/office/drawing/2014/main" id="{D29B3391-9E8D-44C1-BF32-AD539556719E}"/>
            </a:ext>
          </a:extLst>
        </xdr:cNvPr>
        <xdr:cNvSpPr/>
      </xdr:nvSpPr>
      <xdr:spPr>
        <a:xfrm>
          <a:off x="4095750" y="10864216"/>
          <a:ext cx="1181100" cy="80009"/>
        </a:xfrm>
        <a:prstGeom prst="stripedRight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464820</xdr:colOff>
      <xdr:row>64</xdr:row>
      <xdr:rowOff>53340</xdr:rowOff>
    </xdr:from>
    <xdr:to>
      <xdr:col>15</xdr:col>
      <xdr:colOff>0</xdr:colOff>
      <xdr:row>76</xdr:row>
      <xdr:rowOff>144780</xdr:rowOff>
    </xdr:to>
    <xdr:sp macro="" textlink="">
      <xdr:nvSpPr>
        <xdr:cNvPr id="2" name="Rectangle 1">
          <a:extLst>
            <a:ext uri="{FF2B5EF4-FFF2-40B4-BE49-F238E27FC236}">
              <a16:creationId xmlns:a16="http://schemas.microsoft.com/office/drawing/2014/main" id="{48866016-AAD7-43E8-8C71-00F5BD9A7BEA}"/>
            </a:ext>
          </a:extLst>
        </xdr:cNvPr>
        <xdr:cNvSpPr/>
      </xdr:nvSpPr>
      <xdr:spPr>
        <a:xfrm>
          <a:off x="7272020" y="6530340"/>
          <a:ext cx="6054513" cy="234357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E1EDD4-4E2C-4849-8625-449C03957CE4}" name="Table1" displayName="Table1" ref="A1:A13" totalsRowShown="0" headerRowDxfId="5" dataDxfId="4">
  <autoFilter ref="A1:A13" xr:uid="{BF07EF22-6D5B-4F3A-A758-2099ABC6760F}"/>
  <tableColumns count="1">
    <tableColumn id="1" xr3:uid="{E5DEFE27-64CD-46FE-8E06-BF5958CF413A}" name="Budget Categorie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B15EEF-BC42-4BEC-A2B5-D2468A9FB6E6}" name="Table2" displayName="Table2" ref="A15:A21" totalsRowShown="0" headerRowDxfId="2" dataDxfId="1">
  <autoFilter ref="A15:A21" xr:uid="{3BBD1536-96B3-4696-9840-62C1C3B7CEAF}"/>
  <tableColumns count="1">
    <tableColumn id="1" xr3:uid="{47133AA0-953C-4DD1-A7A5-4DF53249E018}" name="Choose percenta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EB20-BD2D-46E4-9C7D-DA47D1CBA30A}">
  <dimension ref="B23:O66"/>
  <sheetViews>
    <sheetView showGridLines="0" zoomScaleNormal="100" workbookViewId="0">
      <selection activeCell="Z26" sqref="Z26"/>
    </sheetView>
  </sheetViews>
  <sheetFormatPr baseColWidth="10" defaultColWidth="8.83203125" defaultRowHeight="14" x14ac:dyDescent="0.15"/>
  <cols>
    <col min="1" max="1" width="1.6640625" style="29" customWidth="1"/>
    <col min="2" max="14" width="8.83203125" style="29"/>
    <col min="15" max="15" width="11.33203125" style="29" customWidth="1"/>
    <col min="16" max="16384" width="8.83203125" style="29"/>
  </cols>
  <sheetData>
    <row r="23" spans="2:15" ht="28.5" customHeight="1" x14ac:dyDescent="0.15">
      <c r="B23" s="169" t="s">
        <v>116</v>
      </c>
      <c r="C23" s="169"/>
      <c r="D23" s="169"/>
      <c r="E23" s="169"/>
      <c r="F23" s="169"/>
      <c r="G23" s="169"/>
      <c r="H23" s="169"/>
      <c r="I23" s="169"/>
      <c r="J23" s="169"/>
      <c r="K23" s="169"/>
      <c r="L23" s="169"/>
      <c r="M23" s="169"/>
      <c r="N23" s="169"/>
    </row>
    <row r="24" spans="2:15" ht="45" customHeight="1" x14ac:dyDescent="0.15">
      <c r="B24" s="170" t="s">
        <v>117</v>
      </c>
      <c r="C24" s="170"/>
      <c r="D24" s="170"/>
      <c r="E24" s="170"/>
      <c r="F24" s="170"/>
      <c r="G24" s="170"/>
      <c r="H24" s="170"/>
      <c r="I24" s="170"/>
      <c r="J24" s="170"/>
      <c r="K24" s="170"/>
      <c r="L24" s="170"/>
      <c r="M24" s="170"/>
      <c r="N24" s="170"/>
    </row>
    <row r="26" spans="2:15" x14ac:dyDescent="0.15">
      <c r="B26" s="113" t="s">
        <v>0</v>
      </c>
      <c r="C26" s="61"/>
      <c r="D26" s="61"/>
      <c r="E26" s="61"/>
      <c r="F26" s="61"/>
      <c r="G26" s="61"/>
      <c r="H26" s="61"/>
      <c r="I26" s="61"/>
      <c r="J26" s="62"/>
      <c r="K26" s="62"/>
      <c r="L26" s="62"/>
      <c r="M26" s="62"/>
      <c r="N26" s="62"/>
      <c r="O26" s="62"/>
    </row>
    <row r="27" spans="2:15" ht="41.25" customHeight="1" x14ac:dyDescent="0.15">
      <c r="B27" s="171" t="s">
        <v>118</v>
      </c>
      <c r="C27" s="171"/>
      <c r="D27" s="171"/>
      <c r="E27" s="171"/>
      <c r="F27" s="171"/>
      <c r="G27" s="171"/>
      <c r="H27" s="171"/>
      <c r="I27" s="171"/>
      <c r="J27" s="171"/>
      <c r="K27" s="120"/>
      <c r="L27" s="120"/>
      <c r="M27" s="120"/>
      <c r="N27" s="120"/>
      <c r="O27" s="114"/>
    </row>
    <row r="28" spans="2:15" ht="16.25" customHeight="1" x14ac:dyDescent="0.15">
      <c r="B28" s="117" t="s">
        <v>1</v>
      </c>
      <c r="C28" s="118"/>
      <c r="D28" s="118"/>
      <c r="E28" s="118"/>
      <c r="F28" s="118"/>
      <c r="G28" s="118"/>
      <c r="H28" s="118"/>
      <c r="I28" s="118"/>
      <c r="J28" s="118"/>
      <c r="K28" s="118"/>
      <c r="L28" s="118"/>
      <c r="M28" s="118"/>
      <c r="N28" s="118"/>
      <c r="O28" s="59"/>
    </row>
    <row r="29" spans="2:15" ht="27" customHeight="1" x14ac:dyDescent="0.15">
      <c r="B29" s="171" t="s">
        <v>2</v>
      </c>
      <c r="C29" s="171"/>
      <c r="D29" s="171"/>
      <c r="E29" s="171"/>
      <c r="F29" s="171"/>
      <c r="G29" s="171"/>
      <c r="H29" s="171"/>
      <c r="I29" s="171"/>
      <c r="J29" s="171"/>
      <c r="K29" s="118"/>
      <c r="L29" s="118"/>
      <c r="M29" s="118"/>
      <c r="N29" s="118"/>
      <c r="O29" s="59"/>
    </row>
    <row r="30" spans="2:15" ht="19.5" customHeight="1" x14ac:dyDescent="0.15">
      <c r="B30" s="117" t="s">
        <v>3</v>
      </c>
      <c r="C30" s="118"/>
      <c r="D30" s="118"/>
      <c r="E30" s="118"/>
      <c r="F30" s="118"/>
      <c r="G30" s="118"/>
      <c r="H30" s="118"/>
      <c r="I30" s="118"/>
      <c r="J30" s="118"/>
      <c r="K30" s="118"/>
      <c r="L30" s="28"/>
      <c r="M30" s="118"/>
      <c r="N30" s="118"/>
      <c r="O30" s="59"/>
    </row>
    <row r="31" spans="2:15" ht="26.25" customHeight="1" x14ac:dyDescent="0.15">
      <c r="B31" s="171" t="s">
        <v>119</v>
      </c>
      <c r="C31" s="171"/>
      <c r="D31" s="171"/>
      <c r="E31" s="171"/>
      <c r="F31" s="171"/>
      <c r="G31" s="171"/>
      <c r="H31" s="171"/>
      <c r="I31" s="118"/>
      <c r="J31" s="118"/>
      <c r="K31" s="118"/>
      <c r="L31" s="28"/>
      <c r="M31" s="118"/>
      <c r="N31" s="118"/>
      <c r="O31" s="59"/>
    </row>
    <row r="32" spans="2:15" ht="16" x14ac:dyDescent="0.15">
      <c r="B32" s="116"/>
      <c r="C32" s="116"/>
      <c r="D32" s="116"/>
      <c r="E32" s="116"/>
      <c r="F32" s="116"/>
      <c r="G32" s="116"/>
      <c r="H32" s="116"/>
      <c r="I32" s="59"/>
      <c r="J32" s="59"/>
      <c r="K32" s="59"/>
      <c r="L32" s="28"/>
      <c r="M32" s="59"/>
      <c r="N32" s="59"/>
      <c r="O32" s="59"/>
    </row>
    <row r="33" spans="2:15" ht="16" x14ac:dyDescent="0.15">
      <c r="B33" s="59"/>
      <c r="C33" s="59"/>
      <c r="D33" s="59"/>
      <c r="E33" s="59"/>
      <c r="F33" s="59"/>
      <c r="G33" s="59"/>
      <c r="H33" s="59"/>
      <c r="I33" s="59"/>
      <c r="J33" s="59"/>
      <c r="K33" s="59"/>
      <c r="L33" s="28"/>
      <c r="M33" s="59"/>
      <c r="N33" s="59"/>
      <c r="O33" s="59"/>
    </row>
    <row r="34" spans="2:15" x14ac:dyDescent="0.15">
      <c r="B34" s="119" t="s">
        <v>4</v>
      </c>
      <c r="C34" s="65"/>
      <c r="D34" s="65"/>
      <c r="E34" s="65"/>
      <c r="F34" s="65"/>
      <c r="G34" s="65"/>
      <c r="H34" s="65"/>
      <c r="I34" s="65"/>
      <c r="J34" s="65"/>
      <c r="K34" s="65"/>
      <c r="L34" s="66"/>
      <c r="M34" s="65"/>
      <c r="N34" s="65"/>
      <c r="O34" s="65"/>
    </row>
    <row r="35" spans="2:15" ht="75.75" customHeight="1" x14ac:dyDescent="0.15">
      <c r="B35" s="167" t="s">
        <v>120</v>
      </c>
      <c r="C35" s="167"/>
      <c r="D35" s="167"/>
      <c r="E35" s="167"/>
      <c r="F35" s="167"/>
      <c r="G35" s="167"/>
      <c r="H35" s="116"/>
      <c r="I35" s="116"/>
      <c r="J35" s="116"/>
      <c r="K35" s="116"/>
      <c r="L35" s="116"/>
      <c r="M35" s="116"/>
      <c r="N35" s="116"/>
      <c r="O35" s="65"/>
    </row>
    <row r="36" spans="2:15" x14ac:dyDescent="0.15">
      <c r="B36" s="63"/>
      <c r="C36" s="65"/>
      <c r="D36" s="65"/>
      <c r="E36" s="65"/>
      <c r="F36" s="65"/>
      <c r="G36" s="65"/>
      <c r="H36" s="65"/>
      <c r="I36" s="65"/>
      <c r="J36" s="65"/>
      <c r="K36" s="65"/>
      <c r="L36" s="66"/>
      <c r="M36" s="65"/>
      <c r="N36" s="65"/>
      <c r="O36" s="65"/>
    </row>
    <row r="37" spans="2:15" x14ac:dyDescent="0.15">
      <c r="B37" s="68" t="s">
        <v>5</v>
      </c>
      <c r="C37" s="69"/>
      <c r="D37" s="69"/>
      <c r="E37" s="69"/>
      <c r="F37" s="69"/>
      <c r="G37" s="69"/>
      <c r="H37" s="69"/>
      <c r="I37" s="69"/>
      <c r="J37" s="69"/>
      <c r="K37" s="69"/>
      <c r="L37" s="70"/>
      <c r="M37" s="69"/>
      <c r="N37" s="65"/>
      <c r="O37" s="65"/>
    </row>
    <row r="38" spans="2:15" x14ac:dyDescent="0.15">
      <c r="B38" s="69" t="s">
        <v>6</v>
      </c>
      <c r="C38" s="69"/>
      <c r="D38" s="69"/>
      <c r="E38" s="69"/>
      <c r="F38" s="69"/>
      <c r="G38" s="69"/>
      <c r="H38" s="69"/>
      <c r="I38" s="69"/>
      <c r="J38" s="69"/>
      <c r="K38" s="69"/>
      <c r="L38" s="70"/>
      <c r="M38" s="69"/>
      <c r="N38" s="65"/>
      <c r="O38" s="65"/>
    </row>
    <row r="39" spans="2:15" x14ac:dyDescent="0.15">
      <c r="B39" s="69" t="s">
        <v>7</v>
      </c>
      <c r="C39" s="69"/>
      <c r="D39" s="69"/>
      <c r="E39" s="69"/>
      <c r="F39" s="69"/>
      <c r="G39" s="69"/>
      <c r="H39" s="69"/>
      <c r="I39" s="69"/>
      <c r="J39" s="69"/>
      <c r="K39" s="69"/>
      <c r="L39" s="70"/>
      <c r="M39" s="69"/>
      <c r="N39" s="65"/>
      <c r="O39" s="65"/>
    </row>
    <row r="40" spans="2:15" x14ac:dyDescent="0.15">
      <c r="B40" s="69" t="s">
        <v>8</v>
      </c>
      <c r="C40" s="69"/>
      <c r="D40" s="69"/>
      <c r="E40" s="69"/>
      <c r="F40" s="69"/>
      <c r="G40" s="69"/>
      <c r="H40" s="69"/>
      <c r="I40" s="69"/>
      <c r="J40" s="69"/>
      <c r="K40" s="69"/>
      <c r="L40" s="70"/>
      <c r="M40" s="69"/>
      <c r="N40" s="65"/>
      <c r="O40" s="65"/>
    </row>
    <row r="41" spans="2:15" x14ac:dyDescent="0.15">
      <c r="B41" s="69" t="s">
        <v>9</v>
      </c>
      <c r="C41" s="69"/>
      <c r="D41" s="69"/>
      <c r="E41" s="69"/>
      <c r="F41" s="69"/>
      <c r="G41" s="69"/>
      <c r="H41" s="69"/>
      <c r="I41" s="69"/>
      <c r="J41" s="69"/>
      <c r="K41" s="69"/>
      <c r="L41" s="70"/>
      <c r="M41" s="69"/>
      <c r="N41" s="65"/>
      <c r="O41" s="65"/>
    </row>
    <row r="42" spans="2:15" x14ac:dyDescent="0.15">
      <c r="B42" s="69" t="s">
        <v>10</v>
      </c>
      <c r="C42" s="69"/>
      <c r="D42" s="69"/>
      <c r="E42" s="69"/>
      <c r="F42" s="69"/>
      <c r="G42" s="69"/>
      <c r="H42" s="69"/>
      <c r="I42" s="69"/>
      <c r="J42" s="69"/>
      <c r="K42" s="69"/>
      <c r="L42" s="70"/>
      <c r="M42" s="69"/>
      <c r="N42" s="65"/>
      <c r="O42" s="65"/>
    </row>
    <row r="43" spans="2:15" x14ac:dyDescent="0.15">
      <c r="B43" s="69" t="s">
        <v>11</v>
      </c>
      <c r="C43" s="69"/>
      <c r="D43" s="69"/>
      <c r="E43" s="69"/>
      <c r="F43" s="69"/>
      <c r="G43" s="69"/>
      <c r="H43" s="69"/>
      <c r="I43" s="69"/>
      <c r="J43" s="69"/>
      <c r="K43" s="69"/>
      <c r="L43" s="70"/>
      <c r="M43" s="69"/>
      <c r="N43" s="65"/>
      <c r="O43" s="65"/>
    </row>
    <row r="44" spans="2:15" x14ac:dyDescent="0.15">
      <c r="B44" s="69"/>
      <c r="C44" s="69" t="s">
        <v>12</v>
      </c>
      <c r="D44" s="69"/>
      <c r="E44" s="69"/>
      <c r="F44" s="69"/>
      <c r="G44" s="69"/>
      <c r="H44" s="69"/>
      <c r="I44" s="69"/>
      <c r="J44" s="69"/>
      <c r="K44" s="69"/>
      <c r="L44" s="70"/>
      <c r="M44" s="69"/>
      <c r="N44" s="65"/>
      <c r="O44" s="65"/>
    </row>
    <row r="45" spans="2:15" x14ac:dyDescent="0.15">
      <c r="B45" s="69"/>
      <c r="C45" s="69" t="s">
        <v>13</v>
      </c>
      <c r="D45" s="69"/>
      <c r="E45" s="69"/>
      <c r="F45" s="69"/>
      <c r="G45" s="69"/>
      <c r="H45" s="69"/>
      <c r="I45" s="69"/>
      <c r="J45" s="69"/>
      <c r="K45" s="69"/>
      <c r="L45" s="70"/>
      <c r="M45" s="69"/>
      <c r="N45" s="65"/>
      <c r="O45" s="65"/>
    </row>
    <row r="46" spans="2:15" x14ac:dyDescent="0.15">
      <c r="B46" s="69"/>
      <c r="C46" s="69" t="s">
        <v>14</v>
      </c>
      <c r="D46" s="69"/>
      <c r="E46" s="69"/>
      <c r="F46" s="69"/>
      <c r="G46" s="69"/>
      <c r="H46" s="69"/>
      <c r="I46" s="69"/>
      <c r="J46" s="69"/>
      <c r="K46" s="69"/>
      <c r="L46" s="70"/>
      <c r="M46" s="69"/>
      <c r="N46" s="65"/>
      <c r="O46" s="65"/>
    </row>
    <row r="47" spans="2:15" x14ac:dyDescent="0.15">
      <c r="B47" s="65"/>
      <c r="C47" s="65"/>
      <c r="D47" s="65"/>
      <c r="E47" s="65"/>
      <c r="F47" s="65"/>
      <c r="G47" s="65"/>
      <c r="H47" s="65"/>
      <c r="I47" s="65"/>
      <c r="J47" s="65"/>
      <c r="K47" s="65"/>
      <c r="L47" s="66"/>
      <c r="M47" s="65"/>
      <c r="N47" s="65"/>
      <c r="O47" s="65"/>
    </row>
    <row r="48" spans="2:15" x14ac:dyDescent="0.15">
      <c r="B48" s="119" t="s">
        <v>15</v>
      </c>
      <c r="C48" s="65"/>
      <c r="D48" s="65"/>
      <c r="E48" s="65"/>
      <c r="F48" s="65"/>
      <c r="G48" s="65"/>
      <c r="H48" s="65"/>
      <c r="I48" s="65"/>
      <c r="J48" s="65"/>
      <c r="K48" s="65"/>
      <c r="L48" s="66"/>
      <c r="M48" s="65"/>
      <c r="N48" s="65"/>
      <c r="O48" s="65"/>
    </row>
    <row r="49" spans="2:15" x14ac:dyDescent="0.15">
      <c r="B49" s="65" t="s">
        <v>16</v>
      </c>
      <c r="C49" s="65"/>
      <c r="D49" s="65"/>
      <c r="E49" s="65"/>
      <c r="F49" s="65"/>
      <c r="G49" s="65"/>
      <c r="H49" s="65"/>
      <c r="I49" s="65"/>
      <c r="J49" s="65"/>
      <c r="K49" s="65"/>
      <c r="L49" s="65"/>
      <c r="M49" s="65"/>
      <c r="N49" s="65"/>
      <c r="O49" s="65"/>
    </row>
    <row r="50" spans="2:15" ht="27" customHeight="1" x14ac:dyDescent="0.15">
      <c r="B50" s="167" t="s">
        <v>121</v>
      </c>
      <c r="C50" s="167"/>
      <c r="D50" s="167"/>
      <c r="E50" s="167"/>
      <c r="F50" s="167"/>
      <c r="G50" s="167"/>
      <c r="H50" s="167"/>
      <c r="I50" s="167"/>
      <c r="J50" s="64"/>
      <c r="K50" s="64"/>
      <c r="L50" s="64"/>
      <c r="M50" s="64"/>
      <c r="N50" s="64"/>
      <c r="O50" s="64"/>
    </row>
    <row r="51" spans="2:15" ht="27.75" customHeight="1" x14ac:dyDescent="0.15">
      <c r="B51" s="167" t="s">
        <v>122</v>
      </c>
      <c r="C51" s="167"/>
      <c r="D51" s="167"/>
      <c r="E51" s="167"/>
      <c r="F51" s="167"/>
      <c r="G51" s="167"/>
      <c r="H51" s="167"/>
      <c r="I51" s="167"/>
      <c r="J51" s="92"/>
      <c r="K51" s="92"/>
      <c r="L51" s="92"/>
      <c r="M51" s="92"/>
      <c r="N51" s="92"/>
      <c r="O51" s="92"/>
    </row>
    <row r="52" spans="2:15" ht="24.75" customHeight="1" x14ac:dyDescent="0.15">
      <c r="B52" s="167" t="s">
        <v>17</v>
      </c>
      <c r="C52" s="167"/>
      <c r="D52" s="167"/>
      <c r="E52" s="167"/>
      <c r="F52" s="167"/>
      <c r="G52" s="167"/>
      <c r="H52" s="167"/>
      <c r="I52" s="167"/>
      <c r="J52" s="92"/>
      <c r="K52" s="92"/>
      <c r="L52" s="92"/>
      <c r="M52" s="92"/>
      <c r="N52" s="92"/>
      <c r="O52" s="92"/>
    </row>
    <row r="53" spans="2:15" ht="26.25" customHeight="1" x14ac:dyDescent="0.15">
      <c r="B53" s="167" t="s">
        <v>123</v>
      </c>
      <c r="C53" s="167"/>
      <c r="D53" s="167"/>
      <c r="E53" s="167"/>
      <c r="F53" s="167"/>
      <c r="G53" s="167"/>
      <c r="H53" s="167"/>
      <c r="I53" s="167"/>
      <c r="J53" s="92"/>
      <c r="K53" s="92"/>
      <c r="L53" s="92"/>
      <c r="M53" s="92"/>
      <c r="N53" s="92"/>
      <c r="O53" s="92"/>
    </row>
    <row r="54" spans="2:15" ht="26.25" customHeight="1" x14ac:dyDescent="0.15">
      <c r="B54" s="115"/>
      <c r="C54" s="115"/>
      <c r="D54" s="115"/>
      <c r="E54" s="115"/>
      <c r="F54" s="115"/>
      <c r="G54" s="115"/>
      <c r="H54" s="115"/>
      <c r="I54" s="115"/>
      <c r="J54" s="92"/>
      <c r="K54" s="92"/>
      <c r="L54" s="92"/>
      <c r="M54" s="92"/>
      <c r="N54" s="92"/>
      <c r="O54" s="92"/>
    </row>
    <row r="55" spans="2:15" x14ac:dyDescent="0.15">
      <c r="B55" s="92"/>
      <c r="C55" s="92"/>
      <c r="D55" s="92"/>
      <c r="E55" s="92"/>
      <c r="F55" s="92"/>
      <c r="G55" s="92"/>
      <c r="H55" s="92"/>
      <c r="I55" s="92"/>
      <c r="J55" s="92"/>
      <c r="K55" s="92"/>
      <c r="L55" s="92"/>
      <c r="M55" s="92"/>
      <c r="N55" s="92"/>
      <c r="O55" s="92"/>
    </row>
    <row r="56" spans="2:15" x14ac:dyDescent="0.15">
      <c r="B56" s="168" t="s">
        <v>18</v>
      </c>
      <c r="C56" s="168"/>
      <c r="D56" s="168"/>
      <c r="E56" s="168"/>
      <c r="F56" s="168"/>
      <c r="G56" s="168"/>
      <c r="H56" s="168"/>
      <c r="I56" s="168"/>
      <c r="J56" s="168"/>
      <c r="K56" s="168"/>
      <c r="L56" s="168"/>
      <c r="M56" s="168"/>
      <c r="N56" s="168"/>
      <c r="O56" s="168"/>
    </row>
    <row r="57" spans="2:15" x14ac:dyDescent="0.15">
      <c r="B57" s="168"/>
      <c r="C57" s="168"/>
      <c r="D57" s="168"/>
      <c r="E57" s="168"/>
      <c r="F57" s="168"/>
      <c r="G57" s="168"/>
      <c r="H57" s="168"/>
      <c r="I57" s="168"/>
      <c r="J57" s="168"/>
      <c r="K57" s="168"/>
      <c r="L57" s="168"/>
      <c r="M57" s="168"/>
      <c r="N57" s="168"/>
      <c r="O57" s="168"/>
    </row>
    <row r="58" spans="2:15" x14ac:dyDescent="0.15">
      <c r="B58" s="67"/>
      <c r="C58" s="67"/>
      <c r="D58" s="67"/>
      <c r="E58" s="67"/>
      <c r="F58" s="67"/>
      <c r="G58" s="67"/>
      <c r="H58" s="56"/>
      <c r="I58" s="56"/>
      <c r="J58" s="56"/>
      <c r="K58" s="56"/>
      <c r="L58" s="56"/>
      <c r="M58" s="56"/>
      <c r="N58" s="56"/>
      <c r="O58" s="56"/>
    </row>
    <row r="59" spans="2:15" x14ac:dyDescent="0.15">
      <c r="B59" s="56"/>
      <c r="C59" s="56"/>
      <c r="D59" s="56"/>
      <c r="E59" s="56"/>
      <c r="F59" s="56"/>
      <c r="G59" s="56"/>
      <c r="H59" s="56"/>
      <c r="I59" s="56"/>
      <c r="J59" s="56"/>
      <c r="K59" s="56"/>
      <c r="L59" s="56"/>
      <c r="M59" s="56"/>
      <c r="N59" s="56"/>
      <c r="O59" s="56"/>
    </row>
    <row r="63" spans="2:15" x14ac:dyDescent="0.15">
      <c r="C63" s="60"/>
      <c r="D63" s="60"/>
      <c r="E63" s="60"/>
      <c r="F63" s="60"/>
      <c r="G63" s="60"/>
      <c r="H63" s="60"/>
      <c r="I63" s="60"/>
      <c r="J63" s="60"/>
      <c r="K63" s="60"/>
      <c r="L63" s="60"/>
      <c r="M63" s="60"/>
      <c r="N63" s="60"/>
      <c r="O63" s="60"/>
    </row>
    <row r="64" spans="2:15" x14ac:dyDescent="0.15">
      <c r="B64" s="60"/>
      <c r="C64" s="60"/>
      <c r="D64" s="60"/>
      <c r="E64" s="60"/>
      <c r="F64" s="60"/>
      <c r="G64" s="60"/>
      <c r="H64" s="60"/>
      <c r="I64" s="60"/>
      <c r="J64" s="60"/>
      <c r="K64" s="60"/>
      <c r="L64" s="60"/>
      <c r="M64" s="60"/>
      <c r="N64" s="60"/>
      <c r="O64" s="60"/>
    </row>
    <row r="65" spans="2:15" x14ac:dyDescent="0.15">
      <c r="B65" s="60"/>
      <c r="C65" s="60"/>
      <c r="D65" s="60"/>
      <c r="E65" s="60"/>
      <c r="F65" s="60"/>
      <c r="G65" s="60"/>
      <c r="H65" s="60"/>
      <c r="I65" s="60"/>
      <c r="J65" s="60"/>
      <c r="K65" s="60"/>
      <c r="L65" s="60"/>
      <c r="M65" s="60"/>
      <c r="N65" s="60"/>
      <c r="O65" s="60"/>
    </row>
    <row r="66" spans="2:15" x14ac:dyDescent="0.15">
      <c r="B66" s="60"/>
      <c r="C66" s="60"/>
      <c r="D66" s="60"/>
      <c r="E66" s="60"/>
      <c r="F66" s="60"/>
      <c r="G66" s="60"/>
      <c r="H66" s="60"/>
      <c r="I66" s="60"/>
      <c r="J66" s="60"/>
      <c r="K66" s="60"/>
      <c r="L66" s="60"/>
      <c r="M66" s="60"/>
      <c r="N66" s="60"/>
      <c r="O66" s="60"/>
    </row>
  </sheetData>
  <sheetProtection algorithmName="SHA-512" hashValue="KbiNCIYDXbX9zsVdBxAdhf863cKjFOZrkk+xomnrG8mwaJysNh8WAk4D0zSgcaa5SqNDUr4PyltEnwt783xkRQ==" saltValue="9EqUkrpNOyoIaKgFTKhr5w==" spinCount="100000" sheet="1" objects="1" scenarios="1"/>
  <mergeCells count="11">
    <mergeCell ref="B35:G35"/>
    <mergeCell ref="B56:O57"/>
    <mergeCell ref="B23:N23"/>
    <mergeCell ref="B24:N24"/>
    <mergeCell ref="B31:H31"/>
    <mergeCell ref="B50:I50"/>
    <mergeCell ref="B51:I51"/>
    <mergeCell ref="B52:I52"/>
    <mergeCell ref="B53:I53"/>
    <mergeCell ref="B27:J27"/>
    <mergeCell ref="B29:J29"/>
  </mergeCells>
  <pageMargins left="0.25" right="0.25" top="0.5" bottom="0.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432B7-6A89-4DB1-BB37-359914CB4899}">
  <dimension ref="A1:B21"/>
  <sheetViews>
    <sheetView topLeftCell="A9" workbookViewId="0">
      <selection activeCell="B28" sqref="B28"/>
    </sheetView>
  </sheetViews>
  <sheetFormatPr baseColWidth="10" defaultColWidth="8.6640625" defaultRowHeight="14" x14ac:dyDescent="0.15"/>
  <cols>
    <col min="1" max="1" width="37.33203125" style="21" customWidth="1"/>
    <col min="2" max="2" width="15.6640625" style="21" customWidth="1"/>
    <col min="3" max="16384" width="8.6640625" style="21"/>
  </cols>
  <sheetData>
    <row r="1" spans="1:2" x14ac:dyDescent="0.15">
      <c r="A1" s="109" t="s">
        <v>21</v>
      </c>
      <c r="B1" s="29"/>
    </row>
    <row r="2" spans="1:2" x14ac:dyDescent="0.15">
      <c r="A2" s="71" t="s">
        <v>22</v>
      </c>
      <c r="B2" s="29"/>
    </row>
    <row r="3" spans="1:2" x14ac:dyDescent="0.15">
      <c r="A3" s="72" t="s">
        <v>23</v>
      </c>
      <c r="B3" s="29"/>
    </row>
    <row r="4" spans="1:2" x14ac:dyDescent="0.15">
      <c r="A4" s="71" t="s">
        <v>24</v>
      </c>
      <c r="B4" s="29"/>
    </row>
    <row r="5" spans="1:2" x14ac:dyDescent="0.15">
      <c r="A5" s="72" t="s">
        <v>25</v>
      </c>
      <c r="B5" s="29"/>
    </row>
    <row r="6" spans="1:2" x14ac:dyDescent="0.15">
      <c r="A6" s="72" t="s">
        <v>26</v>
      </c>
      <c r="B6" s="29"/>
    </row>
    <row r="7" spans="1:2" x14ac:dyDescent="0.15">
      <c r="A7" s="71" t="s">
        <v>27</v>
      </c>
      <c r="B7" s="29"/>
    </row>
    <row r="8" spans="1:2" x14ac:dyDescent="0.15">
      <c r="A8" s="72" t="s">
        <v>28</v>
      </c>
      <c r="B8" s="29"/>
    </row>
    <row r="9" spans="1:2" x14ac:dyDescent="0.15">
      <c r="A9" s="73" t="s">
        <v>151</v>
      </c>
      <c r="B9" s="172" t="s">
        <v>29</v>
      </c>
    </row>
    <row r="10" spans="1:2" x14ac:dyDescent="0.15">
      <c r="A10" s="73" t="s">
        <v>157</v>
      </c>
      <c r="B10" s="172"/>
    </row>
    <row r="11" spans="1:2" x14ac:dyDescent="0.15">
      <c r="A11" s="73"/>
      <c r="B11" s="172"/>
    </row>
    <row r="12" spans="1:2" x14ac:dyDescent="0.15">
      <c r="A12" s="73"/>
      <c r="B12" s="172"/>
    </row>
    <row r="13" spans="1:2" x14ac:dyDescent="0.15">
      <c r="A13" s="73"/>
      <c r="B13" s="172"/>
    </row>
    <row r="15" spans="1:2" hidden="1" x14ac:dyDescent="0.15">
      <c r="A15" s="25" t="s">
        <v>30</v>
      </c>
    </row>
    <row r="16" spans="1:2" hidden="1" x14ac:dyDescent="0.15">
      <c r="A16" s="26">
        <v>0</v>
      </c>
    </row>
    <row r="17" spans="1:1" hidden="1" x14ac:dyDescent="0.15">
      <c r="A17" s="24">
        <v>0.01</v>
      </c>
    </row>
    <row r="18" spans="1:1" hidden="1" x14ac:dyDescent="0.15">
      <c r="A18" s="27">
        <v>0.02</v>
      </c>
    </row>
    <row r="19" spans="1:1" hidden="1" x14ac:dyDescent="0.15">
      <c r="A19" s="24">
        <v>0.03</v>
      </c>
    </row>
    <row r="20" spans="1:1" hidden="1" x14ac:dyDescent="0.15">
      <c r="A20" s="27">
        <v>0.04</v>
      </c>
    </row>
    <row r="21" spans="1:1" hidden="1" x14ac:dyDescent="0.15">
      <c r="A21" s="24">
        <v>0.05</v>
      </c>
    </row>
  </sheetData>
  <mergeCells count="1">
    <mergeCell ref="B9:B13"/>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4"/>
  <sheetViews>
    <sheetView topLeftCell="A3" zoomScaleNormal="100" zoomScalePageLayoutView="90" workbookViewId="0">
      <selection activeCell="K60" sqref="K60"/>
    </sheetView>
  </sheetViews>
  <sheetFormatPr baseColWidth="10" defaultColWidth="8.6640625" defaultRowHeight="15" x14ac:dyDescent="0.2"/>
  <cols>
    <col min="1" max="1" width="22.33203125" style="3" customWidth="1"/>
    <col min="2" max="2" width="32.6640625" style="3" customWidth="1"/>
    <col min="3" max="3" width="35.5" style="3" customWidth="1"/>
    <col min="4" max="4" width="10.5" style="3" bestFit="1" customWidth="1"/>
    <col min="5" max="5" width="7.33203125" style="3" bestFit="1" customWidth="1"/>
    <col min="6" max="6" width="8.6640625" style="3"/>
    <col min="7" max="7" width="13.6640625" style="3" bestFit="1" customWidth="1"/>
    <col min="8" max="8" width="16.33203125" style="3" customWidth="1"/>
    <col min="9" max="9" width="14.1640625" style="3" customWidth="1"/>
    <col min="10" max="10" width="13.33203125" style="3" customWidth="1"/>
    <col min="11" max="11" width="10.33203125" style="3" customWidth="1"/>
    <col min="12" max="12" width="11.33203125" style="3" customWidth="1"/>
    <col min="13" max="13" width="7.33203125" style="3" customWidth="1"/>
    <col min="14" max="14" width="6.33203125" style="3" customWidth="1"/>
    <col min="15" max="15" width="20.83203125" style="3" customWidth="1"/>
    <col min="16" max="16" width="9.5" style="3" customWidth="1"/>
    <col min="17" max="17" width="8.6640625" style="3"/>
    <col min="18" max="18" width="66.33203125" style="3" customWidth="1"/>
    <col min="19" max="16384" width="8.6640625" style="3"/>
  </cols>
  <sheetData>
    <row r="1" spans="1:18" s="1" customFormat="1" x14ac:dyDescent="0.2">
      <c r="A1" s="37" t="s">
        <v>31</v>
      </c>
    </row>
    <row r="2" spans="1:18" x14ac:dyDescent="0.2">
      <c r="A2" s="36" t="s">
        <v>32</v>
      </c>
      <c r="I2" s="23"/>
    </row>
    <row r="3" spans="1:18" x14ac:dyDescent="0.2">
      <c r="A3" s="2"/>
    </row>
    <row r="4" spans="1:18" ht="15" customHeight="1" x14ac:dyDescent="0.2">
      <c r="A4" s="195" t="s">
        <v>33</v>
      </c>
      <c r="B4" s="196"/>
      <c r="C4" s="196" t="s">
        <v>34</v>
      </c>
      <c r="D4" s="196"/>
      <c r="E4" s="196"/>
      <c r="F4" s="196"/>
      <c r="G4" s="196"/>
      <c r="H4" s="196"/>
      <c r="I4" s="196" t="s">
        <v>35</v>
      </c>
      <c r="J4" s="196" t="s">
        <v>112</v>
      </c>
      <c r="K4" s="196"/>
      <c r="L4" s="196"/>
      <c r="M4" s="196"/>
      <c r="N4" s="196"/>
      <c r="O4" s="196"/>
      <c r="P4" s="173" t="s">
        <v>191</v>
      </c>
    </row>
    <row r="5" spans="1:18" ht="14.75" customHeight="1" x14ac:dyDescent="0.2">
      <c r="A5" s="197"/>
      <c r="B5" s="174"/>
      <c r="C5" s="174" t="s">
        <v>36</v>
      </c>
      <c r="D5" s="174" t="s">
        <v>37</v>
      </c>
      <c r="E5" s="174" t="s">
        <v>38</v>
      </c>
      <c r="F5" s="174" t="s">
        <v>39</v>
      </c>
      <c r="G5" s="174" t="s">
        <v>40</v>
      </c>
      <c r="H5" s="174" t="s">
        <v>41</v>
      </c>
      <c r="I5" s="174"/>
      <c r="J5" s="174" t="s">
        <v>42</v>
      </c>
      <c r="K5" s="174" t="s">
        <v>43</v>
      </c>
      <c r="L5" s="174" t="s">
        <v>44</v>
      </c>
      <c r="M5" s="174" t="s">
        <v>250</v>
      </c>
      <c r="N5" s="174"/>
      <c r="O5" s="174"/>
      <c r="P5" s="173"/>
    </row>
    <row r="6" spans="1:18" ht="22" customHeight="1" x14ac:dyDescent="0.2">
      <c r="A6" s="198"/>
      <c r="B6" s="175"/>
      <c r="C6" s="175"/>
      <c r="D6" s="175"/>
      <c r="E6" s="175"/>
      <c r="F6" s="175"/>
      <c r="G6" s="175"/>
      <c r="H6" s="175"/>
      <c r="I6" s="175"/>
      <c r="J6" s="175"/>
      <c r="K6" s="174"/>
      <c r="L6" s="174"/>
      <c r="M6" s="174"/>
      <c r="N6" s="174"/>
      <c r="O6" s="174"/>
      <c r="P6" s="173"/>
    </row>
    <row r="7" spans="1:18" ht="14.5" customHeight="1" x14ac:dyDescent="0.2">
      <c r="A7" s="199" t="s">
        <v>124</v>
      </c>
      <c r="B7" s="192" t="s">
        <v>156</v>
      </c>
      <c r="C7" s="121" t="s">
        <v>24</v>
      </c>
      <c r="D7" s="122" t="s">
        <v>45</v>
      </c>
      <c r="E7" s="123">
        <v>15</v>
      </c>
      <c r="F7" s="124">
        <v>650</v>
      </c>
      <c r="G7" s="45">
        <f t="shared" ref="G7:G59" si="0">F7*E7</f>
        <v>9750</v>
      </c>
      <c r="H7" s="180">
        <f>SUM(G7:G11)</f>
        <v>30550</v>
      </c>
      <c r="I7" s="224">
        <f>SUM(H7:H18)</f>
        <v>72800</v>
      </c>
      <c r="J7" s="227">
        <f>I7+I19</f>
        <v>317700</v>
      </c>
      <c r="K7" s="130"/>
      <c r="L7" s="130"/>
      <c r="M7" s="130"/>
      <c r="N7" s="130"/>
      <c r="O7" s="131"/>
      <c r="P7" s="133">
        <v>1</v>
      </c>
      <c r="Q7" s="101"/>
      <c r="R7" s="151"/>
    </row>
    <row r="8" spans="1:18" s="129" customFormat="1" ht="23" customHeight="1" x14ac:dyDescent="0.2">
      <c r="A8" s="200"/>
      <c r="B8" s="193"/>
      <c r="C8" s="32" t="s">
        <v>25</v>
      </c>
      <c r="D8" s="38" t="s">
        <v>45</v>
      </c>
      <c r="E8" s="39">
        <v>40</v>
      </c>
      <c r="F8" s="33">
        <v>250</v>
      </c>
      <c r="G8" s="45">
        <f t="shared" si="0"/>
        <v>10000</v>
      </c>
      <c r="H8" s="181"/>
      <c r="I8" s="225"/>
      <c r="J8" s="228"/>
      <c r="K8" s="130"/>
      <c r="L8" s="130"/>
      <c r="M8" s="130"/>
      <c r="N8" s="130"/>
      <c r="O8" s="131"/>
      <c r="P8" s="133">
        <v>2</v>
      </c>
      <c r="Q8" s="101"/>
      <c r="R8" s="151"/>
    </row>
    <row r="9" spans="1:18" x14ac:dyDescent="0.2">
      <c r="A9" s="200"/>
      <c r="B9" s="193"/>
      <c r="C9" s="121" t="s">
        <v>157</v>
      </c>
      <c r="D9" s="122" t="s">
        <v>46</v>
      </c>
      <c r="E9" s="123">
        <f>10*7</f>
        <v>70</v>
      </c>
      <c r="F9" s="124">
        <v>100</v>
      </c>
      <c r="G9" s="128">
        <f t="shared" si="0"/>
        <v>7000</v>
      </c>
      <c r="H9" s="181"/>
      <c r="I9" s="225"/>
      <c r="J9" s="228"/>
      <c r="K9" s="130"/>
      <c r="L9" s="130"/>
      <c r="M9" s="130"/>
      <c r="N9" s="130"/>
      <c r="O9" s="131"/>
      <c r="P9" s="133">
        <v>3</v>
      </c>
      <c r="Q9" s="101"/>
      <c r="R9" s="151"/>
    </row>
    <row r="10" spans="1:18" x14ac:dyDescent="0.2">
      <c r="A10" s="200"/>
      <c r="B10" s="193"/>
      <c r="C10" s="32" t="s">
        <v>151</v>
      </c>
      <c r="D10" s="38" t="s">
        <v>37</v>
      </c>
      <c r="E10" s="39">
        <f>(18/3)</f>
        <v>6</v>
      </c>
      <c r="F10" s="33">
        <v>300</v>
      </c>
      <c r="G10" s="45">
        <f t="shared" si="0"/>
        <v>1800</v>
      </c>
      <c r="H10" s="181"/>
      <c r="I10" s="225"/>
      <c r="J10" s="228"/>
      <c r="K10" s="130"/>
      <c r="L10" s="130"/>
      <c r="M10" s="130"/>
      <c r="N10" s="130"/>
      <c r="O10" s="131"/>
      <c r="P10" s="133">
        <v>4</v>
      </c>
      <c r="Q10" s="101"/>
      <c r="R10" s="151"/>
    </row>
    <row r="11" spans="1:18" x14ac:dyDescent="0.2">
      <c r="A11" s="200"/>
      <c r="B11" s="194"/>
      <c r="C11" s="32" t="s">
        <v>28</v>
      </c>
      <c r="D11" s="38" t="s">
        <v>127</v>
      </c>
      <c r="E11" s="39">
        <v>1</v>
      </c>
      <c r="F11" s="33">
        <v>2000</v>
      </c>
      <c r="G11" s="45">
        <f t="shared" si="0"/>
        <v>2000</v>
      </c>
      <c r="H11" s="181"/>
      <c r="I11" s="225"/>
      <c r="J11" s="228"/>
      <c r="K11" s="130"/>
      <c r="L11" s="130"/>
      <c r="M11" s="130"/>
      <c r="N11" s="130"/>
      <c r="O11" s="131"/>
      <c r="P11" s="133">
        <v>6</v>
      </c>
      <c r="Q11" s="101"/>
      <c r="R11" s="151"/>
    </row>
    <row r="12" spans="1:18" x14ac:dyDescent="0.2">
      <c r="A12" s="200"/>
      <c r="B12" s="202" t="s">
        <v>158</v>
      </c>
      <c r="C12" s="138" t="s">
        <v>24</v>
      </c>
      <c r="D12" s="139" t="s">
        <v>45</v>
      </c>
      <c r="E12" s="140">
        <v>5</v>
      </c>
      <c r="F12" s="141">
        <v>650</v>
      </c>
      <c r="G12" s="142">
        <f t="shared" si="0"/>
        <v>3250</v>
      </c>
      <c r="H12" s="212">
        <f>SUM(G12:G14)</f>
        <v>11000</v>
      </c>
      <c r="I12" s="225"/>
      <c r="J12" s="228"/>
      <c r="K12" s="130"/>
      <c r="L12" s="130"/>
      <c r="M12" s="130"/>
      <c r="N12" s="130"/>
      <c r="O12" s="131"/>
      <c r="P12" s="133">
        <v>7</v>
      </c>
      <c r="Q12" s="101"/>
      <c r="R12" s="151"/>
    </row>
    <row r="13" spans="1:18" x14ac:dyDescent="0.2">
      <c r="A13" s="200"/>
      <c r="B13" s="203"/>
      <c r="C13" s="138" t="s">
        <v>25</v>
      </c>
      <c r="D13" s="143" t="s">
        <v>45</v>
      </c>
      <c r="E13" s="140">
        <v>25</v>
      </c>
      <c r="F13" s="144">
        <v>250</v>
      </c>
      <c r="G13" s="142">
        <f t="shared" si="0"/>
        <v>6250</v>
      </c>
      <c r="H13" s="213"/>
      <c r="I13" s="225"/>
      <c r="J13" s="228"/>
      <c r="K13" s="130"/>
      <c r="L13" s="130"/>
      <c r="M13" s="130"/>
      <c r="N13" s="130"/>
      <c r="O13" s="131"/>
      <c r="P13" s="133">
        <v>8</v>
      </c>
      <c r="Q13" s="101"/>
      <c r="R13" s="151"/>
    </row>
    <row r="14" spans="1:18" x14ac:dyDescent="0.2">
      <c r="A14" s="200"/>
      <c r="B14" s="204"/>
      <c r="C14" s="138" t="s">
        <v>151</v>
      </c>
      <c r="D14" s="143" t="s">
        <v>37</v>
      </c>
      <c r="E14" s="140">
        <v>5</v>
      </c>
      <c r="F14" s="144">
        <v>300</v>
      </c>
      <c r="G14" s="142">
        <f>E14*F14</f>
        <v>1500</v>
      </c>
      <c r="H14" s="221"/>
      <c r="I14" s="225"/>
      <c r="J14" s="228"/>
      <c r="K14" s="130"/>
      <c r="L14" s="130"/>
      <c r="M14" s="130"/>
      <c r="N14" s="130"/>
      <c r="O14" s="131"/>
      <c r="P14" s="133">
        <v>10</v>
      </c>
      <c r="Q14" s="101"/>
      <c r="R14" s="151"/>
    </row>
    <row r="15" spans="1:18" x14ac:dyDescent="0.2">
      <c r="A15" s="200"/>
      <c r="B15" s="192" t="s">
        <v>173</v>
      </c>
      <c r="C15" s="32" t="s">
        <v>24</v>
      </c>
      <c r="D15" s="38" t="s">
        <v>45</v>
      </c>
      <c r="E15" s="39">
        <v>25</v>
      </c>
      <c r="F15" s="124">
        <v>650</v>
      </c>
      <c r="G15" s="45">
        <f>E15*F15</f>
        <v>16250</v>
      </c>
      <c r="H15" s="222">
        <f>SUM(G15:G18)</f>
        <v>31250</v>
      </c>
      <c r="I15" s="225"/>
      <c r="J15" s="228"/>
      <c r="K15" s="130"/>
      <c r="L15" s="130"/>
      <c r="M15" s="130"/>
      <c r="N15" s="130"/>
      <c r="O15" s="131"/>
      <c r="P15" s="133">
        <v>11</v>
      </c>
      <c r="Q15" s="101"/>
      <c r="R15" s="151"/>
    </row>
    <row r="16" spans="1:18" x14ac:dyDescent="0.2">
      <c r="A16" s="200"/>
      <c r="B16" s="193"/>
      <c r="C16" s="32" t="s">
        <v>25</v>
      </c>
      <c r="D16" s="38" t="s">
        <v>45</v>
      </c>
      <c r="E16" s="39">
        <v>40</v>
      </c>
      <c r="F16" s="33">
        <v>250</v>
      </c>
      <c r="G16" s="45">
        <f t="shared" ref="G16:G18" si="1">E16*F16</f>
        <v>10000</v>
      </c>
      <c r="H16" s="223"/>
      <c r="I16" s="225"/>
      <c r="J16" s="228"/>
      <c r="K16" s="130"/>
      <c r="L16" s="130"/>
      <c r="M16" s="130"/>
      <c r="N16" s="130"/>
      <c r="O16" s="131"/>
      <c r="P16" s="133">
        <v>12</v>
      </c>
      <c r="Q16" s="101"/>
      <c r="R16" s="151"/>
    </row>
    <row r="17" spans="1:18" x14ac:dyDescent="0.2">
      <c r="A17" s="200"/>
      <c r="B17" s="193"/>
      <c r="C17" s="32" t="s">
        <v>28</v>
      </c>
      <c r="D17" s="38" t="s">
        <v>127</v>
      </c>
      <c r="E17" s="39">
        <v>1</v>
      </c>
      <c r="F17" s="33">
        <v>2000</v>
      </c>
      <c r="G17" s="45">
        <f t="shared" si="1"/>
        <v>2000</v>
      </c>
      <c r="H17" s="223"/>
      <c r="I17" s="225"/>
      <c r="J17" s="228"/>
      <c r="K17" s="130"/>
      <c r="L17" s="130"/>
      <c r="M17" s="130"/>
      <c r="N17" s="130"/>
      <c r="O17" s="131"/>
      <c r="P17" s="133">
        <v>13</v>
      </c>
      <c r="Q17" s="101"/>
      <c r="R17" s="151"/>
    </row>
    <row r="18" spans="1:18" x14ac:dyDescent="0.2">
      <c r="A18" s="201"/>
      <c r="B18" s="194"/>
      <c r="C18" s="32" t="s">
        <v>157</v>
      </c>
      <c r="D18" s="38" t="s">
        <v>46</v>
      </c>
      <c r="E18" s="39">
        <v>30</v>
      </c>
      <c r="F18" s="33">
        <v>100</v>
      </c>
      <c r="G18" s="45">
        <f t="shared" si="1"/>
        <v>3000</v>
      </c>
      <c r="H18" s="180"/>
      <c r="I18" s="226"/>
      <c r="J18" s="228"/>
      <c r="K18" s="130"/>
      <c r="L18" s="130"/>
      <c r="M18" s="130"/>
      <c r="N18" s="130"/>
      <c r="O18" s="131"/>
      <c r="P18" s="133">
        <v>15</v>
      </c>
      <c r="Q18" s="101"/>
      <c r="R18" s="151"/>
    </row>
    <row r="19" spans="1:18" x14ac:dyDescent="0.2">
      <c r="A19" s="182" t="s">
        <v>125</v>
      </c>
      <c r="B19" s="183" t="s">
        <v>159</v>
      </c>
      <c r="C19" s="93" t="s">
        <v>24</v>
      </c>
      <c r="D19" s="43" t="s">
        <v>45</v>
      </c>
      <c r="E19" s="44">
        <v>96</v>
      </c>
      <c r="F19" s="46">
        <v>650</v>
      </c>
      <c r="G19" s="45">
        <f t="shared" si="0"/>
        <v>62400</v>
      </c>
      <c r="H19" s="184">
        <f>SUM(G19:G24)</f>
        <v>104400</v>
      </c>
      <c r="I19" s="179">
        <f>SUM(H19:H34)</f>
        <v>244900</v>
      </c>
      <c r="J19" s="228"/>
      <c r="K19" s="130"/>
      <c r="L19" s="130"/>
      <c r="M19" s="130"/>
      <c r="N19" s="130"/>
      <c r="O19" s="131"/>
      <c r="P19" s="133">
        <v>16</v>
      </c>
      <c r="Q19" s="101"/>
      <c r="R19" s="151"/>
    </row>
    <row r="20" spans="1:18" x14ac:dyDescent="0.2">
      <c r="A20" s="182"/>
      <c r="B20" s="183"/>
      <c r="C20" s="93" t="s">
        <v>25</v>
      </c>
      <c r="D20" s="43" t="s">
        <v>45</v>
      </c>
      <c r="E20" s="44">
        <v>100</v>
      </c>
      <c r="F20" s="46">
        <v>250</v>
      </c>
      <c r="G20" s="45">
        <f t="shared" si="0"/>
        <v>25000</v>
      </c>
      <c r="H20" s="184"/>
      <c r="I20" s="179"/>
      <c r="J20" s="228"/>
      <c r="K20" s="130"/>
      <c r="L20" s="130"/>
      <c r="M20" s="130"/>
      <c r="N20" s="130"/>
      <c r="O20" s="131"/>
      <c r="P20" s="133">
        <v>17</v>
      </c>
      <c r="Q20" s="101"/>
      <c r="R20" s="151"/>
    </row>
    <row r="21" spans="1:18" x14ac:dyDescent="0.2">
      <c r="A21" s="182"/>
      <c r="B21" s="183"/>
      <c r="C21" s="93" t="s">
        <v>26</v>
      </c>
      <c r="D21" s="43" t="s">
        <v>46</v>
      </c>
      <c r="E21" s="44">
        <v>2</v>
      </c>
      <c r="F21" s="46">
        <v>2500</v>
      </c>
      <c r="G21" s="45">
        <f t="shared" si="0"/>
        <v>5000</v>
      </c>
      <c r="H21" s="184"/>
      <c r="I21" s="179"/>
      <c r="J21" s="228"/>
      <c r="K21" s="130"/>
      <c r="L21" s="130"/>
      <c r="M21" s="130"/>
      <c r="N21" s="130"/>
      <c r="O21" s="131"/>
      <c r="P21" s="133">
        <v>18</v>
      </c>
      <c r="Q21" s="101"/>
      <c r="R21" s="151"/>
    </row>
    <row r="22" spans="1:18" x14ac:dyDescent="0.2">
      <c r="A22" s="182"/>
      <c r="B22" s="183"/>
      <c r="C22" s="93" t="s">
        <v>157</v>
      </c>
      <c r="D22" s="43" t="s">
        <v>46</v>
      </c>
      <c r="E22" s="44">
        <v>10</v>
      </c>
      <c r="F22" s="46">
        <v>100</v>
      </c>
      <c r="G22" s="45">
        <f t="shared" si="0"/>
        <v>1000</v>
      </c>
      <c r="H22" s="184"/>
      <c r="I22" s="179"/>
      <c r="J22" s="228"/>
      <c r="K22" s="130"/>
      <c r="L22" s="130"/>
      <c r="M22" s="130"/>
      <c r="N22" s="130"/>
      <c r="O22" s="131"/>
      <c r="P22" s="133">
        <v>19</v>
      </c>
      <c r="Q22" s="101"/>
      <c r="R22" s="151"/>
    </row>
    <row r="23" spans="1:18" x14ac:dyDescent="0.2">
      <c r="A23" s="182"/>
      <c r="B23" s="183"/>
      <c r="C23" s="93" t="s">
        <v>28</v>
      </c>
      <c r="D23" s="43" t="s">
        <v>127</v>
      </c>
      <c r="E23" s="44">
        <v>1</v>
      </c>
      <c r="F23" s="46">
        <v>2000</v>
      </c>
      <c r="G23" s="45">
        <f t="shared" si="0"/>
        <v>2000</v>
      </c>
      <c r="H23" s="184"/>
      <c r="I23" s="179"/>
      <c r="J23" s="228"/>
      <c r="K23" s="130"/>
      <c r="L23" s="130"/>
      <c r="M23" s="130"/>
      <c r="N23" s="130"/>
      <c r="O23" s="131"/>
      <c r="P23" s="133">
        <v>20</v>
      </c>
      <c r="Q23" s="101"/>
      <c r="R23" s="151"/>
    </row>
    <row r="24" spans="1:18" x14ac:dyDescent="0.2">
      <c r="A24" s="182"/>
      <c r="B24" s="183"/>
      <c r="C24" s="93" t="s">
        <v>151</v>
      </c>
      <c r="D24" s="43" t="s">
        <v>153</v>
      </c>
      <c r="E24" s="44">
        <v>30</v>
      </c>
      <c r="F24" s="46">
        <v>300</v>
      </c>
      <c r="G24" s="45">
        <f t="shared" si="0"/>
        <v>9000</v>
      </c>
      <c r="H24" s="184"/>
      <c r="I24" s="179"/>
      <c r="J24" s="228"/>
      <c r="K24" s="130"/>
      <c r="L24" s="130"/>
      <c r="M24" s="130"/>
      <c r="N24" s="130"/>
      <c r="O24" s="131"/>
      <c r="P24" s="133">
        <v>21</v>
      </c>
      <c r="Q24" s="101"/>
      <c r="R24" s="151"/>
    </row>
    <row r="25" spans="1:18" x14ac:dyDescent="0.2">
      <c r="A25" s="182"/>
      <c r="B25" s="230" t="s">
        <v>152</v>
      </c>
      <c r="C25" s="32" t="s">
        <v>24</v>
      </c>
      <c r="D25" s="38" t="s">
        <v>45</v>
      </c>
      <c r="E25" s="39">
        <v>50</v>
      </c>
      <c r="F25" s="34">
        <v>650</v>
      </c>
      <c r="G25" s="42">
        <f t="shared" si="0"/>
        <v>32500</v>
      </c>
      <c r="H25" s="233">
        <f>SUM(G25:G29)</f>
        <v>54000</v>
      </c>
      <c r="I25" s="179"/>
      <c r="J25" s="228"/>
      <c r="K25" s="130"/>
      <c r="L25" s="130"/>
      <c r="M25" s="130"/>
      <c r="N25" s="130"/>
      <c r="O25" s="131"/>
      <c r="P25" s="133">
        <v>22</v>
      </c>
      <c r="Q25" s="101"/>
      <c r="R25" s="151"/>
    </row>
    <row r="26" spans="1:18" x14ac:dyDescent="0.2">
      <c r="A26" s="182"/>
      <c r="B26" s="231"/>
      <c r="C26" s="32" t="s">
        <v>25</v>
      </c>
      <c r="D26" s="38" t="s">
        <v>45</v>
      </c>
      <c r="E26" s="39">
        <v>50</v>
      </c>
      <c r="F26" s="34">
        <v>250</v>
      </c>
      <c r="G26" s="42">
        <f t="shared" si="0"/>
        <v>12500</v>
      </c>
      <c r="H26" s="234"/>
      <c r="I26" s="179"/>
      <c r="J26" s="228"/>
      <c r="K26" s="130"/>
      <c r="L26" s="130"/>
      <c r="M26" s="130"/>
      <c r="N26" s="130"/>
      <c r="O26" s="131"/>
      <c r="P26" s="133">
        <v>23</v>
      </c>
      <c r="Q26" s="101"/>
      <c r="R26" s="151"/>
    </row>
    <row r="27" spans="1:18" x14ac:dyDescent="0.2">
      <c r="A27" s="182"/>
      <c r="B27" s="231"/>
      <c r="C27" s="32" t="s">
        <v>26</v>
      </c>
      <c r="D27" s="38" t="s">
        <v>46</v>
      </c>
      <c r="E27" s="39">
        <v>2</v>
      </c>
      <c r="F27" s="34">
        <v>2500</v>
      </c>
      <c r="G27" s="42">
        <f t="shared" si="0"/>
        <v>5000</v>
      </c>
      <c r="H27" s="234"/>
      <c r="I27" s="179"/>
      <c r="J27" s="228"/>
      <c r="K27" s="130"/>
      <c r="L27" s="130"/>
      <c r="M27" s="130"/>
      <c r="N27" s="130"/>
      <c r="O27" s="131"/>
      <c r="P27" s="133">
        <v>24</v>
      </c>
      <c r="Q27" s="101"/>
      <c r="R27" s="151"/>
    </row>
    <row r="28" spans="1:18" x14ac:dyDescent="0.2">
      <c r="A28" s="182"/>
      <c r="B28" s="231"/>
      <c r="C28" s="32" t="s">
        <v>157</v>
      </c>
      <c r="D28" s="38" t="s">
        <v>46</v>
      </c>
      <c r="E28" s="39">
        <v>20</v>
      </c>
      <c r="F28" s="34">
        <v>100</v>
      </c>
      <c r="G28" s="42">
        <f t="shared" si="0"/>
        <v>2000</v>
      </c>
      <c r="H28" s="234"/>
      <c r="I28" s="179"/>
      <c r="J28" s="228"/>
      <c r="K28" s="130"/>
      <c r="L28" s="130"/>
      <c r="M28" s="130"/>
      <c r="N28" s="130"/>
      <c r="O28" s="131"/>
      <c r="P28" s="133">
        <v>25</v>
      </c>
      <c r="Q28" s="101"/>
      <c r="R28" s="151"/>
    </row>
    <row r="29" spans="1:18" x14ac:dyDescent="0.2">
      <c r="A29" s="182"/>
      <c r="B29" s="232"/>
      <c r="C29" s="32" t="s">
        <v>28</v>
      </c>
      <c r="D29" s="38" t="s">
        <v>127</v>
      </c>
      <c r="E29" s="39">
        <v>1</v>
      </c>
      <c r="F29" s="34">
        <v>2000</v>
      </c>
      <c r="G29" s="42">
        <f t="shared" si="0"/>
        <v>2000</v>
      </c>
      <c r="H29" s="235"/>
      <c r="I29" s="179"/>
      <c r="J29" s="228"/>
      <c r="K29" s="130"/>
      <c r="L29" s="130"/>
      <c r="M29" s="130"/>
      <c r="N29" s="130"/>
      <c r="O29" s="131"/>
      <c r="P29" s="133">
        <v>26</v>
      </c>
      <c r="Q29" s="101"/>
      <c r="R29" s="151"/>
    </row>
    <row r="30" spans="1:18" x14ac:dyDescent="0.2">
      <c r="A30" s="182"/>
      <c r="B30" s="183" t="s">
        <v>193</v>
      </c>
      <c r="C30" s="93" t="s">
        <v>24</v>
      </c>
      <c r="D30" s="43" t="s">
        <v>45</v>
      </c>
      <c r="E30" s="44">
        <v>70</v>
      </c>
      <c r="F30" s="46">
        <v>650</v>
      </c>
      <c r="G30" s="45">
        <f t="shared" si="0"/>
        <v>45500</v>
      </c>
      <c r="H30" s="184">
        <f>SUM(G30:G34)</f>
        <v>86500</v>
      </c>
      <c r="I30" s="179"/>
      <c r="J30" s="228"/>
      <c r="K30" s="130"/>
      <c r="L30" s="130"/>
      <c r="M30" s="130"/>
      <c r="N30" s="130"/>
      <c r="O30" s="131"/>
      <c r="P30" s="133">
        <v>27</v>
      </c>
      <c r="Q30" s="101"/>
      <c r="R30" s="151"/>
    </row>
    <row r="31" spans="1:18" x14ac:dyDescent="0.2">
      <c r="A31" s="182"/>
      <c r="B31" s="183"/>
      <c r="C31" s="93" t="s">
        <v>25</v>
      </c>
      <c r="D31" s="43" t="s">
        <v>45</v>
      </c>
      <c r="E31" s="44">
        <v>100</v>
      </c>
      <c r="F31" s="46">
        <v>250</v>
      </c>
      <c r="G31" s="45">
        <f t="shared" si="0"/>
        <v>25000</v>
      </c>
      <c r="H31" s="184"/>
      <c r="I31" s="179"/>
      <c r="J31" s="228"/>
      <c r="K31" s="130"/>
      <c r="L31" s="130"/>
      <c r="M31" s="130"/>
      <c r="N31" s="130"/>
      <c r="O31" s="131"/>
      <c r="P31" s="133">
        <v>28</v>
      </c>
      <c r="Q31" s="101"/>
      <c r="R31" s="151"/>
    </row>
    <row r="32" spans="1:18" x14ac:dyDescent="0.2">
      <c r="A32" s="182"/>
      <c r="B32" s="183"/>
      <c r="C32" s="93" t="s">
        <v>26</v>
      </c>
      <c r="D32" s="43" t="s">
        <v>46</v>
      </c>
      <c r="E32" s="44">
        <v>2</v>
      </c>
      <c r="F32" s="46">
        <v>2500</v>
      </c>
      <c r="G32" s="45">
        <f t="shared" si="0"/>
        <v>5000</v>
      </c>
      <c r="H32" s="184"/>
      <c r="I32" s="179"/>
      <c r="J32" s="228"/>
      <c r="K32" s="130"/>
      <c r="L32" s="130"/>
      <c r="M32" s="130"/>
      <c r="N32" s="130"/>
      <c r="O32" s="131"/>
      <c r="P32" s="133">
        <v>29</v>
      </c>
      <c r="Q32" s="101"/>
      <c r="R32" s="151"/>
    </row>
    <row r="33" spans="1:18" x14ac:dyDescent="0.2">
      <c r="A33" s="182"/>
      <c r="B33" s="183"/>
      <c r="C33" s="93" t="s">
        <v>157</v>
      </c>
      <c r="D33" s="43" t="s">
        <v>46</v>
      </c>
      <c r="E33" s="44">
        <v>30</v>
      </c>
      <c r="F33" s="46">
        <v>100</v>
      </c>
      <c r="G33" s="45">
        <f t="shared" si="0"/>
        <v>3000</v>
      </c>
      <c r="H33" s="184"/>
      <c r="I33" s="179"/>
      <c r="J33" s="228"/>
      <c r="K33" s="130"/>
      <c r="L33" s="130"/>
      <c r="M33" s="130"/>
      <c r="N33" s="130"/>
      <c r="O33" s="131"/>
      <c r="P33" s="133">
        <v>30</v>
      </c>
      <c r="Q33" s="101"/>
      <c r="R33" s="151"/>
    </row>
    <row r="34" spans="1:18" x14ac:dyDescent="0.2">
      <c r="A34" s="182"/>
      <c r="B34" s="183"/>
      <c r="C34" s="93" t="s">
        <v>28</v>
      </c>
      <c r="D34" s="43" t="s">
        <v>129</v>
      </c>
      <c r="E34" s="44">
        <v>4</v>
      </c>
      <c r="F34" s="46">
        <v>2000</v>
      </c>
      <c r="G34" s="45">
        <f t="shared" si="0"/>
        <v>8000</v>
      </c>
      <c r="H34" s="184"/>
      <c r="I34" s="179"/>
      <c r="J34" s="229"/>
      <c r="K34" s="130"/>
      <c r="L34" s="130"/>
      <c r="M34" s="130"/>
      <c r="N34" s="130"/>
      <c r="O34" s="131"/>
      <c r="P34" s="133">
        <v>31</v>
      </c>
      <c r="Q34" s="101"/>
      <c r="R34" s="151"/>
    </row>
    <row r="35" spans="1:18" ht="15" customHeight="1" x14ac:dyDescent="0.2">
      <c r="A35" s="199" t="s">
        <v>126</v>
      </c>
      <c r="B35" s="206" t="s">
        <v>160</v>
      </c>
      <c r="C35" s="145" t="s">
        <v>24</v>
      </c>
      <c r="D35" s="146" t="s">
        <v>45</v>
      </c>
      <c r="E35" s="147">
        <v>65</v>
      </c>
      <c r="F35" s="148">
        <v>650</v>
      </c>
      <c r="G35" s="149">
        <f t="shared" si="0"/>
        <v>42250</v>
      </c>
      <c r="H35" s="207">
        <f>SUM(G35:G39)</f>
        <v>83750</v>
      </c>
      <c r="I35" s="233">
        <f>SUM(H35:H53)</f>
        <v>189550</v>
      </c>
      <c r="J35" s="233">
        <f>SUM(H35:H43)</f>
        <v>131150</v>
      </c>
      <c r="K35" s="130"/>
      <c r="L35" s="130"/>
      <c r="M35" s="130"/>
      <c r="N35" s="130"/>
      <c r="O35" s="131"/>
      <c r="P35" s="133">
        <v>32</v>
      </c>
      <c r="Q35" s="101"/>
      <c r="R35" s="151"/>
    </row>
    <row r="36" spans="1:18" x14ac:dyDescent="0.2">
      <c r="A36" s="200"/>
      <c r="B36" s="206"/>
      <c r="C36" s="145" t="s">
        <v>25</v>
      </c>
      <c r="D36" s="146" t="s">
        <v>45</v>
      </c>
      <c r="E36" s="147">
        <v>100</v>
      </c>
      <c r="F36" s="148">
        <v>250</v>
      </c>
      <c r="G36" s="149">
        <f t="shared" si="0"/>
        <v>25000</v>
      </c>
      <c r="H36" s="207"/>
      <c r="I36" s="234"/>
      <c r="J36" s="234"/>
      <c r="K36" s="130"/>
      <c r="L36" s="130"/>
      <c r="M36" s="130"/>
      <c r="N36" s="130"/>
      <c r="O36" s="131"/>
      <c r="P36" s="133">
        <v>33</v>
      </c>
      <c r="Q36" s="101"/>
      <c r="R36" s="151"/>
    </row>
    <row r="37" spans="1:18" x14ac:dyDescent="0.2">
      <c r="A37" s="200"/>
      <c r="B37" s="206"/>
      <c r="C37" s="145" t="s">
        <v>26</v>
      </c>
      <c r="D37" s="146" t="s">
        <v>46</v>
      </c>
      <c r="E37" s="147">
        <v>3</v>
      </c>
      <c r="F37" s="148">
        <v>2500</v>
      </c>
      <c r="G37" s="149">
        <f t="shared" si="0"/>
        <v>7500</v>
      </c>
      <c r="H37" s="207"/>
      <c r="I37" s="234"/>
      <c r="J37" s="234"/>
      <c r="K37" s="130"/>
      <c r="L37" s="130"/>
      <c r="M37" s="130"/>
      <c r="N37" s="130"/>
      <c r="O37" s="131"/>
      <c r="P37" s="133">
        <v>34</v>
      </c>
      <c r="Q37" s="101"/>
      <c r="R37" s="151"/>
    </row>
    <row r="38" spans="1:18" x14ac:dyDescent="0.2">
      <c r="A38" s="200"/>
      <c r="B38" s="206"/>
      <c r="C38" s="145" t="s">
        <v>157</v>
      </c>
      <c r="D38" s="146" t="s">
        <v>46</v>
      </c>
      <c r="E38" s="147">
        <v>30</v>
      </c>
      <c r="F38" s="148">
        <v>100</v>
      </c>
      <c r="G38" s="149">
        <f t="shared" si="0"/>
        <v>3000</v>
      </c>
      <c r="H38" s="207"/>
      <c r="I38" s="234"/>
      <c r="J38" s="234"/>
      <c r="K38" s="130"/>
      <c r="L38" s="130"/>
      <c r="M38" s="130"/>
      <c r="N38" s="130"/>
      <c r="O38" s="131"/>
      <c r="P38" s="133">
        <v>35</v>
      </c>
      <c r="Q38" s="101"/>
      <c r="R38" s="151"/>
    </row>
    <row r="39" spans="1:18" x14ac:dyDescent="0.2">
      <c r="A39" s="200"/>
      <c r="B39" s="206"/>
      <c r="C39" s="145" t="s">
        <v>28</v>
      </c>
      <c r="D39" s="146" t="s">
        <v>129</v>
      </c>
      <c r="E39" s="39">
        <v>3</v>
      </c>
      <c r="F39" s="148">
        <v>2000</v>
      </c>
      <c r="G39" s="149">
        <f t="shared" si="0"/>
        <v>6000</v>
      </c>
      <c r="H39" s="207"/>
      <c r="I39" s="234"/>
      <c r="J39" s="234"/>
      <c r="K39" s="130"/>
      <c r="L39" s="130"/>
      <c r="M39" s="130"/>
      <c r="N39" s="130"/>
      <c r="O39" s="131"/>
      <c r="P39" s="133">
        <v>36</v>
      </c>
      <c r="Q39" s="101"/>
      <c r="R39" s="151"/>
    </row>
    <row r="40" spans="1:18" x14ac:dyDescent="0.2">
      <c r="A40" s="200"/>
      <c r="B40" s="202" t="s">
        <v>192</v>
      </c>
      <c r="C40" s="138" t="s">
        <v>24</v>
      </c>
      <c r="D40" s="143" t="s">
        <v>45</v>
      </c>
      <c r="E40" s="140">
        <v>56</v>
      </c>
      <c r="F40" s="144">
        <v>650</v>
      </c>
      <c r="G40" s="142">
        <f t="shared" si="0"/>
        <v>36400</v>
      </c>
      <c r="H40" s="212">
        <f>SUM(G40:G43)</f>
        <v>47400</v>
      </c>
      <c r="I40" s="234"/>
      <c r="J40" s="234"/>
      <c r="K40" s="130"/>
      <c r="L40" s="130"/>
      <c r="M40" s="130"/>
      <c r="N40" s="130"/>
      <c r="O40" s="131"/>
      <c r="P40" s="133">
        <v>37</v>
      </c>
      <c r="Q40" s="101"/>
      <c r="R40" s="151"/>
    </row>
    <row r="41" spans="1:18" x14ac:dyDescent="0.2">
      <c r="A41" s="200"/>
      <c r="B41" s="203"/>
      <c r="C41" s="138" t="s">
        <v>25</v>
      </c>
      <c r="D41" s="143" t="s">
        <v>45</v>
      </c>
      <c r="E41" s="140">
        <v>30</v>
      </c>
      <c r="F41" s="144">
        <v>250</v>
      </c>
      <c r="G41" s="142">
        <f t="shared" si="0"/>
        <v>7500</v>
      </c>
      <c r="H41" s="213"/>
      <c r="I41" s="234"/>
      <c r="J41" s="234"/>
      <c r="K41" s="130"/>
      <c r="L41" s="130"/>
      <c r="M41" s="130"/>
      <c r="N41" s="130"/>
      <c r="O41" s="131"/>
      <c r="P41" s="133">
        <v>38</v>
      </c>
      <c r="Q41" s="101"/>
      <c r="R41" s="151"/>
    </row>
    <row r="42" spans="1:18" x14ac:dyDescent="0.2">
      <c r="A42" s="200"/>
      <c r="B42" s="203"/>
      <c r="C42" s="138" t="s">
        <v>27</v>
      </c>
      <c r="D42" s="143" t="s">
        <v>46</v>
      </c>
      <c r="E42" s="140">
        <v>10</v>
      </c>
      <c r="F42" s="144">
        <v>100</v>
      </c>
      <c r="G42" s="142">
        <f t="shared" si="0"/>
        <v>1000</v>
      </c>
      <c r="H42" s="213"/>
      <c r="I42" s="234"/>
      <c r="J42" s="234"/>
      <c r="K42" s="130"/>
      <c r="L42" s="130"/>
      <c r="M42" s="130"/>
      <c r="N42" s="130"/>
      <c r="O42" s="131"/>
      <c r="P42" s="133">
        <v>39</v>
      </c>
      <c r="Q42" s="101"/>
      <c r="R42" s="151"/>
    </row>
    <row r="43" spans="1:18" x14ac:dyDescent="0.2">
      <c r="A43" s="200"/>
      <c r="B43" s="203"/>
      <c r="C43" s="138" t="s">
        <v>26</v>
      </c>
      <c r="D43" s="143" t="s">
        <v>46</v>
      </c>
      <c r="E43" s="140">
        <v>1</v>
      </c>
      <c r="F43" s="144">
        <v>2500</v>
      </c>
      <c r="G43" s="142">
        <f t="shared" si="0"/>
        <v>2500</v>
      </c>
      <c r="H43" s="213"/>
      <c r="I43" s="234"/>
      <c r="J43" s="234"/>
      <c r="K43" s="130"/>
      <c r="L43" s="130"/>
      <c r="M43" s="130"/>
      <c r="N43" s="130"/>
      <c r="O43" s="131"/>
      <c r="P43" s="133">
        <v>40</v>
      </c>
      <c r="Q43" s="101"/>
      <c r="R43" s="151"/>
    </row>
    <row r="44" spans="1:18" x14ac:dyDescent="0.2">
      <c r="A44" s="200"/>
      <c r="B44" s="210" t="s">
        <v>155</v>
      </c>
      <c r="C44" s="32" t="s">
        <v>24</v>
      </c>
      <c r="D44" s="38" t="s">
        <v>45</v>
      </c>
      <c r="E44" s="39">
        <v>18</v>
      </c>
      <c r="F44" s="34">
        <v>650</v>
      </c>
      <c r="G44" s="42">
        <f t="shared" si="0"/>
        <v>11700</v>
      </c>
      <c r="H44" s="179">
        <f>SUM(G44:G48)</f>
        <v>27200</v>
      </c>
      <c r="I44" s="234"/>
      <c r="J44" s="130"/>
      <c r="K44" s="130"/>
      <c r="L44" s="227">
        <f>H44</f>
        <v>27200</v>
      </c>
      <c r="M44" s="130"/>
      <c r="N44" s="130"/>
      <c r="O44" s="131"/>
      <c r="P44" s="133">
        <v>41</v>
      </c>
      <c r="Q44" s="101"/>
      <c r="R44" s="151"/>
    </row>
    <row r="45" spans="1:18" x14ac:dyDescent="0.2">
      <c r="A45" s="200"/>
      <c r="B45" s="210"/>
      <c r="C45" s="32" t="s">
        <v>25</v>
      </c>
      <c r="D45" s="38" t="s">
        <v>45</v>
      </c>
      <c r="E45" s="39">
        <v>40</v>
      </c>
      <c r="F45" s="34">
        <v>250</v>
      </c>
      <c r="G45" s="42">
        <f t="shared" si="0"/>
        <v>10000</v>
      </c>
      <c r="H45" s="179"/>
      <c r="I45" s="234"/>
      <c r="J45" s="130"/>
      <c r="K45" s="130"/>
      <c r="L45" s="228"/>
      <c r="M45" s="130"/>
      <c r="N45" s="130"/>
      <c r="O45" s="131"/>
      <c r="P45" s="133">
        <v>42</v>
      </c>
      <c r="Q45" s="101"/>
      <c r="R45" s="151"/>
    </row>
    <row r="46" spans="1:18" x14ac:dyDescent="0.2">
      <c r="A46" s="200"/>
      <c r="B46" s="210"/>
      <c r="C46" s="32" t="s">
        <v>26</v>
      </c>
      <c r="D46" s="38" t="s">
        <v>46</v>
      </c>
      <c r="E46" s="39">
        <v>1</v>
      </c>
      <c r="F46" s="34">
        <v>2500</v>
      </c>
      <c r="G46" s="42">
        <f t="shared" si="0"/>
        <v>2500</v>
      </c>
      <c r="H46" s="179"/>
      <c r="I46" s="234"/>
      <c r="J46" s="130"/>
      <c r="K46" s="130"/>
      <c r="L46" s="228"/>
      <c r="M46" s="130"/>
      <c r="N46" s="130"/>
      <c r="O46" s="131"/>
      <c r="P46" s="133">
        <v>43</v>
      </c>
      <c r="Q46" s="101"/>
      <c r="R46" s="151"/>
    </row>
    <row r="47" spans="1:18" x14ac:dyDescent="0.2">
      <c r="A47" s="200"/>
      <c r="B47" s="210"/>
      <c r="C47" s="32" t="s">
        <v>157</v>
      </c>
      <c r="D47" s="38" t="s">
        <v>46</v>
      </c>
      <c r="E47" s="39">
        <v>10</v>
      </c>
      <c r="F47" s="34">
        <v>100</v>
      </c>
      <c r="G47" s="42">
        <f t="shared" si="0"/>
        <v>1000</v>
      </c>
      <c r="H47" s="179"/>
      <c r="I47" s="234"/>
      <c r="J47" s="130"/>
      <c r="K47" s="130"/>
      <c r="L47" s="228"/>
      <c r="M47" s="130"/>
      <c r="N47" s="130"/>
      <c r="O47" s="131"/>
      <c r="P47" s="133">
        <v>45</v>
      </c>
      <c r="Q47" s="101"/>
      <c r="R47" s="151"/>
    </row>
    <row r="48" spans="1:18" x14ac:dyDescent="0.2">
      <c r="A48" s="200"/>
      <c r="B48" s="210"/>
      <c r="C48" s="32" t="s">
        <v>28</v>
      </c>
      <c r="D48" s="38" t="s">
        <v>129</v>
      </c>
      <c r="E48" s="39">
        <v>1</v>
      </c>
      <c r="F48" s="34">
        <v>2000</v>
      </c>
      <c r="G48" s="42">
        <f t="shared" si="0"/>
        <v>2000</v>
      </c>
      <c r="H48" s="179"/>
      <c r="I48" s="234"/>
      <c r="J48" s="130"/>
      <c r="K48" s="130"/>
      <c r="L48" s="229"/>
      <c r="M48" s="130"/>
      <c r="N48" s="130"/>
      <c r="O48" s="131"/>
      <c r="P48" s="133">
        <v>46</v>
      </c>
      <c r="Q48" s="101"/>
      <c r="R48" s="151"/>
    </row>
    <row r="49" spans="1:18" x14ac:dyDescent="0.2">
      <c r="A49" s="200"/>
      <c r="B49" s="191" t="s">
        <v>161</v>
      </c>
      <c r="C49" s="138" t="s">
        <v>24</v>
      </c>
      <c r="D49" s="143" t="s">
        <v>45</v>
      </c>
      <c r="E49" s="140">
        <v>18</v>
      </c>
      <c r="F49" s="144">
        <v>650</v>
      </c>
      <c r="G49" s="142">
        <f t="shared" si="0"/>
        <v>11700</v>
      </c>
      <c r="H49" s="212">
        <f>SUM(G49:G53)</f>
        <v>31200</v>
      </c>
      <c r="I49" s="234"/>
      <c r="J49" s="130"/>
      <c r="K49" s="228">
        <f>H49</f>
        <v>31200</v>
      </c>
      <c r="L49" s="130"/>
      <c r="M49" s="130"/>
      <c r="N49" s="130"/>
      <c r="O49" s="131"/>
      <c r="P49" s="133">
        <v>47</v>
      </c>
      <c r="Q49" s="101"/>
      <c r="R49" s="151"/>
    </row>
    <row r="50" spans="1:18" x14ac:dyDescent="0.2">
      <c r="A50" s="200"/>
      <c r="B50" s="191"/>
      <c r="C50" s="138" t="s">
        <v>25</v>
      </c>
      <c r="D50" s="143" t="s">
        <v>45</v>
      </c>
      <c r="E50" s="140">
        <v>40</v>
      </c>
      <c r="F50" s="144">
        <v>250</v>
      </c>
      <c r="G50" s="142">
        <f t="shared" si="0"/>
        <v>10000</v>
      </c>
      <c r="H50" s="213"/>
      <c r="I50" s="234"/>
      <c r="J50" s="130"/>
      <c r="K50" s="228"/>
      <c r="L50" s="130"/>
      <c r="M50" s="130"/>
      <c r="N50" s="130"/>
      <c r="O50" s="131"/>
      <c r="P50" s="133">
        <v>48</v>
      </c>
      <c r="Q50" s="101"/>
      <c r="R50" s="151"/>
    </row>
    <row r="51" spans="1:18" x14ac:dyDescent="0.2">
      <c r="A51" s="200"/>
      <c r="B51" s="191"/>
      <c r="C51" s="138" t="s">
        <v>28</v>
      </c>
      <c r="D51" s="143" t="s">
        <v>129</v>
      </c>
      <c r="E51" s="140">
        <v>1</v>
      </c>
      <c r="F51" s="150">
        <v>2000</v>
      </c>
      <c r="G51" s="142">
        <f t="shared" si="0"/>
        <v>2000</v>
      </c>
      <c r="H51" s="213"/>
      <c r="I51" s="234"/>
      <c r="J51" s="130"/>
      <c r="K51" s="228"/>
      <c r="L51" s="130"/>
      <c r="M51" s="130"/>
      <c r="N51" s="130"/>
      <c r="O51" s="131"/>
      <c r="P51" s="133">
        <v>49</v>
      </c>
      <c r="Q51" s="101"/>
      <c r="R51" s="151"/>
    </row>
    <row r="52" spans="1:18" x14ac:dyDescent="0.2">
      <c r="A52" s="200"/>
      <c r="B52" s="191"/>
      <c r="C52" s="138" t="s">
        <v>157</v>
      </c>
      <c r="D52" s="143" t="s">
        <v>46</v>
      </c>
      <c r="E52" s="140">
        <v>50</v>
      </c>
      <c r="F52" s="150">
        <v>100</v>
      </c>
      <c r="G52" s="142">
        <f t="shared" si="0"/>
        <v>5000</v>
      </c>
      <c r="H52" s="213"/>
      <c r="I52" s="234"/>
      <c r="J52" s="130"/>
      <c r="K52" s="228"/>
      <c r="L52" s="130"/>
      <c r="M52" s="130"/>
      <c r="N52" s="130"/>
      <c r="O52" s="131"/>
      <c r="P52" s="133">
        <v>51</v>
      </c>
      <c r="Q52" s="101"/>
      <c r="R52" s="151"/>
    </row>
    <row r="53" spans="1:18" x14ac:dyDescent="0.2">
      <c r="A53" s="201"/>
      <c r="B53" s="191"/>
      <c r="C53" s="138" t="s">
        <v>26</v>
      </c>
      <c r="D53" s="143" t="s">
        <v>46</v>
      </c>
      <c r="E53" s="140">
        <v>1</v>
      </c>
      <c r="F53" s="150">
        <v>2500</v>
      </c>
      <c r="G53" s="142">
        <f t="shared" si="0"/>
        <v>2500</v>
      </c>
      <c r="H53" s="221"/>
      <c r="I53" s="235"/>
      <c r="J53" s="130"/>
      <c r="K53" s="229"/>
      <c r="L53" s="130"/>
      <c r="M53" s="130"/>
      <c r="N53" s="130"/>
      <c r="O53" s="130"/>
      <c r="P53" s="133">
        <v>52</v>
      </c>
      <c r="Q53" s="101"/>
      <c r="R53" s="151"/>
    </row>
    <row r="54" spans="1:18" x14ac:dyDescent="0.2">
      <c r="A54" s="214" t="s">
        <v>47</v>
      </c>
      <c r="B54" s="216"/>
      <c r="C54" s="216"/>
      <c r="D54" s="216"/>
      <c r="E54" s="216"/>
      <c r="F54" s="216"/>
      <c r="G54" s="216"/>
      <c r="H54" s="215"/>
      <c r="I54" s="35">
        <f>SUM(I7:I53)</f>
        <v>507250</v>
      </c>
      <c r="J54" s="126">
        <f>SUM(J7:J48)</f>
        <v>448850</v>
      </c>
      <c r="K54" s="126">
        <f>SUM(K7:K53)</f>
        <v>31200</v>
      </c>
      <c r="L54" s="126">
        <f>SUM(L7:L48)</f>
        <v>27200</v>
      </c>
      <c r="M54" s="126">
        <f>SUM(M7:M48)</f>
        <v>0</v>
      </c>
      <c r="N54" s="126">
        <f>SUM(N7:N48)</f>
        <v>0</v>
      </c>
      <c r="O54" s="132">
        <f>SUM(O7:O48)</f>
        <v>0</v>
      </c>
      <c r="P54" s="133"/>
      <c r="Q54" s="101"/>
      <c r="R54" s="151"/>
    </row>
    <row r="55" spans="1:18" ht="14.5" customHeight="1" x14ac:dyDescent="0.2">
      <c r="A55" s="211" t="s">
        <v>48</v>
      </c>
      <c r="B55" s="211"/>
      <c r="C55" s="90" t="s">
        <v>26</v>
      </c>
      <c r="D55" s="41" t="s">
        <v>46</v>
      </c>
      <c r="E55" s="40">
        <v>1</v>
      </c>
      <c r="F55" s="30">
        <v>1500</v>
      </c>
      <c r="G55" s="31">
        <f t="shared" si="0"/>
        <v>1500</v>
      </c>
      <c r="H55" s="189" t="s">
        <v>49</v>
      </c>
      <c r="I55" s="189" t="s">
        <v>50</v>
      </c>
      <c r="J55" s="9"/>
      <c r="K55" s="9"/>
      <c r="L55" s="9"/>
      <c r="M55" s="9"/>
      <c r="N55" s="9"/>
      <c r="O55" s="9"/>
      <c r="P55" s="133">
        <v>53</v>
      </c>
      <c r="Q55" s="101"/>
      <c r="R55" s="151"/>
    </row>
    <row r="56" spans="1:18" x14ac:dyDescent="0.2">
      <c r="A56" s="211"/>
      <c r="B56" s="211"/>
      <c r="C56" s="90" t="s">
        <v>23</v>
      </c>
      <c r="D56" s="41" t="s">
        <v>51</v>
      </c>
      <c r="E56" s="40">
        <v>1</v>
      </c>
      <c r="F56" s="30">
        <v>2500</v>
      </c>
      <c r="G56" s="31">
        <f t="shared" si="0"/>
        <v>2500</v>
      </c>
      <c r="H56" s="190"/>
      <c r="I56" s="190"/>
      <c r="J56" s="9"/>
      <c r="K56" s="9"/>
      <c r="L56" s="9"/>
      <c r="M56" s="9"/>
      <c r="N56" s="9"/>
      <c r="O56" s="9"/>
      <c r="P56" s="133">
        <v>54</v>
      </c>
      <c r="Q56" s="101"/>
      <c r="R56" s="151"/>
    </row>
    <row r="57" spans="1:18" x14ac:dyDescent="0.2">
      <c r="A57" s="211"/>
      <c r="B57" s="211"/>
      <c r="C57" s="90" t="s">
        <v>24</v>
      </c>
      <c r="D57" s="41" t="s">
        <v>45</v>
      </c>
      <c r="E57" s="40">
        <v>52</v>
      </c>
      <c r="F57" s="30">
        <v>650</v>
      </c>
      <c r="G57" s="31">
        <f t="shared" si="0"/>
        <v>33800</v>
      </c>
      <c r="H57" s="89" t="s">
        <v>52</v>
      </c>
      <c r="I57" s="89" t="s">
        <v>52</v>
      </c>
      <c r="J57" s="9"/>
      <c r="K57" s="9"/>
      <c r="L57" s="9"/>
      <c r="M57" s="9"/>
      <c r="N57" s="9"/>
      <c r="O57" s="9"/>
      <c r="P57" s="133">
        <v>55</v>
      </c>
    </row>
    <row r="58" spans="1:18" x14ac:dyDescent="0.2">
      <c r="A58" s="211"/>
      <c r="B58" s="211"/>
      <c r="C58" s="90"/>
      <c r="D58" s="41"/>
      <c r="E58" s="40"/>
      <c r="F58" s="30"/>
      <c r="G58" s="31">
        <f t="shared" si="0"/>
        <v>0</v>
      </c>
      <c r="H58" s="88">
        <f>SUM(G55:G59)</f>
        <v>37800</v>
      </c>
      <c r="I58" s="88">
        <f>I54*0.075</f>
        <v>38043.75</v>
      </c>
      <c r="J58" s="9"/>
      <c r="K58" s="9"/>
      <c r="L58" s="9"/>
      <c r="M58" s="9"/>
      <c r="N58" s="9"/>
      <c r="O58" s="9"/>
    </row>
    <row r="59" spans="1:18" x14ac:dyDescent="0.2">
      <c r="A59" s="211"/>
      <c r="B59" s="211"/>
      <c r="C59" s="90"/>
      <c r="D59" s="41"/>
      <c r="E59" s="40"/>
      <c r="F59" s="30"/>
      <c r="G59" s="31">
        <f t="shared" si="0"/>
        <v>0</v>
      </c>
      <c r="H59" s="91">
        <f>H58/I54</f>
        <v>7.4519467718087734E-2</v>
      </c>
      <c r="I59" s="91">
        <f>I58/I54</f>
        <v>7.4999999999999997E-2</v>
      </c>
      <c r="J59" s="9"/>
      <c r="K59" s="9"/>
      <c r="L59" s="9"/>
      <c r="M59" s="9"/>
      <c r="N59" s="9"/>
      <c r="O59" s="9"/>
    </row>
    <row r="60" spans="1:18" x14ac:dyDescent="0.2">
      <c r="A60" s="4"/>
      <c r="B60" s="4"/>
      <c r="C60" s="5"/>
      <c r="D60" s="6"/>
      <c r="E60" s="6"/>
      <c r="F60" s="7"/>
      <c r="G60" s="8"/>
      <c r="H60" s="8"/>
      <c r="I60" s="87"/>
      <c r="J60" s="9"/>
      <c r="K60" s="9"/>
      <c r="L60" s="9"/>
      <c r="M60" s="9"/>
      <c r="N60" s="9"/>
      <c r="O60" s="9"/>
    </row>
    <row r="61" spans="1:18" x14ac:dyDescent="0.2">
      <c r="A61" s="185" t="s">
        <v>53</v>
      </c>
      <c r="B61" s="185"/>
      <c r="C61" s="185"/>
      <c r="D61" s="1"/>
      <c r="E61" s="1"/>
      <c r="F61" s="10"/>
      <c r="G61" s="11"/>
      <c r="H61" s="11"/>
      <c r="I61" s="11"/>
      <c r="J61" s="12"/>
      <c r="K61" s="12"/>
      <c r="L61" s="12"/>
      <c r="M61" s="12"/>
      <c r="N61" s="12"/>
      <c r="O61" s="12"/>
    </row>
    <row r="62" spans="1:18" ht="14.75" customHeight="1" x14ac:dyDescent="0.2">
      <c r="A62" s="208" t="s">
        <v>54</v>
      </c>
      <c r="B62" s="208"/>
      <c r="C62" s="110" t="s">
        <v>55</v>
      </c>
      <c r="D62" s="13"/>
      <c r="E62" s="1"/>
      <c r="F62" s="10"/>
      <c r="G62" s="11" t="s">
        <v>128</v>
      </c>
      <c r="H62" s="11"/>
      <c r="I62" s="11"/>
      <c r="J62" s="12"/>
      <c r="K62" s="12"/>
      <c r="L62" s="12"/>
      <c r="M62" s="12"/>
      <c r="N62" s="12"/>
      <c r="O62" s="12"/>
    </row>
    <row r="63" spans="1:18" ht="14.75" customHeight="1" x14ac:dyDescent="0.2">
      <c r="A63" s="177" t="str">
        <f>'Budget Category'!A2</f>
        <v>Audio Visual &amp; Printing</v>
      </c>
      <c r="B63" s="178"/>
      <c r="C63" s="57">
        <f>SUMIF(C7:C59,'Budget Category'!A2,G7:G59)</f>
        <v>0</v>
      </c>
      <c r="D63" s="14"/>
      <c r="E63" s="15"/>
      <c r="F63" s="11"/>
    </row>
    <row r="64" spans="1:18" ht="14.5" customHeight="1" x14ac:dyDescent="0.2">
      <c r="A64" s="177" t="str">
        <f>'Budget Category'!A3</f>
        <v>Audit Fee</v>
      </c>
      <c r="B64" s="178"/>
      <c r="C64" s="57">
        <f>SUMIF(C7:C59,'Budget Category'!A3,G7:G59)</f>
        <v>2500</v>
      </c>
      <c r="D64" s="14"/>
      <c r="E64" s="15"/>
      <c r="F64" s="22"/>
      <c r="G64" s="186" t="s">
        <v>53</v>
      </c>
      <c r="H64" s="186"/>
      <c r="I64" s="186"/>
      <c r="J64" s="186"/>
      <c r="K64" s="186"/>
      <c r="L64" s="186"/>
      <c r="M64" s="186"/>
      <c r="N64" s="186"/>
      <c r="O64" s="186"/>
    </row>
    <row r="65" spans="1:15" ht="14.75" customHeight="1" x14ac:dyDescent="0.2">
      <c r="A65" s="177" t="str">
        <f>'Budget Category'!A4</f>
        <v>Consultant - Individual - International</v>
      </c>
      <c r="B65" s="178"/>
      <c r="C65" s="57">
        <f>SUMIF(C7:C59,'Budget Category'!A4,G7:G59)</f>
        <v>305500</v>
      </c>
      <c r="D65" s="14"/>
      <c r="E65" s="15"/>
      <c r="F65" s="22"/>
      <c r="G65"/>
      <c r="H65"/>
      <c r="I65"/>
      <c r="J65"/>
      <c r="K65"/>
      <c r="L65"/>
      <c r="M65"/>
      <c r="N65"/>
      <c r="O65"/>
    </row>
    <row r="66" spans="1:15" ht="14.75" customHeight="1" x14ac:dyDescent="0.2">
      <c r="A66" s="177" t="str">
        <f>'Budget Category'!A5</f>
        <v>Consultant - Individual - Local</v>
      </c>
      <c r="B66" s="178"/>
      <c r="C66" s="57">
        <f>SUMIF(C7:C59,'Budget Category'!A5,G7:G59)</f>
        <v>141250</v>
      </c>
      <c r="D66" s="14"/>
      <c r="E66" s="15"/>
      <c r="F66" s="47"/>
      <c r="G66" s="220" t="s">
        <v>47</v>
      </c>
      <c r="H66" s="220"/>
      <c r="I66" s="220"/>
      <c r="J66" s="220"/>
      <c r="K66" s="220"/>
      <c r="L66" s="220"/>
      <c r="M66" s="220"/>
      <c r="N66" s="218">
        <f>I54</f>
        <v>507250</v>
      </c>
      <c r="O66" s="218"/>
    </row>
    <row r="67" spans="1:15" ht="14.75" customHeight="1" x14ac:dyDescent="0.2">
      <c r="A67" s="177" t="e">
        <f>'Budget Category'!#REF!</f>
        <v>#REF!</v>
      </c>
      <c r="B67" s="178"/>
      <c r="C67" s="57">
        <f>SUMIF(C7:C59,'Budget Category'!#REF!,G7:G59)</f>
        <v>0</v>
      </c>
      <c r="D67" s="14"/>
      <c r="E67" s="15"/>
      <c r="F67" s="47"/>
      <c r="G67" s="48" t="s">
        <v>56</v>
      </c>
      <c r="H67" s="49"/>
      <c r="I67" s="86">
        <f>H59</f>
        <v>7.4519467718087734E-2</v>
      </c>
      <c r="J67" s="50" t="s">
        <v>57</v>
      </c>
      <c r="K67" s="48"/>
      <c r="L67" s="48"/>
      <c r="M67" s="48"/>
      <c r="N67" s="218">
        <f>H58</f>
        <v>37800</v>
      </c>
      <c r="O67" s="218"/>
    </row>
    <row r="68" spans="1:15" ht="14.75" customHeight="1" x14ac:dyDescent="0.2">
      <c r="A68" s="177" t="e">
        <f>'Budget Category'!#REF!</f>
        <v>#REF!</v>
      </c>
      <c r="B68" s="178"/>
      <c r="C68" s="57">
        <f>SUMIF(C7:C59,'Budget Category'!#REF!,G7:G59)</f>
        <v>0</v>
      </c>
      <c r="D68" s="14"/>
      <c r="E68" s="15"/>
      <c r="F68" s="47"/>
      <c r="G68" s="48" t="s">
        <v>58</v>
      </c>
      <c r="H68" s="219">
        <v>0.02</v>
      </c>
      <c r="I68" s="219"/>
      <c r="J68" s="50" t="s">
        <v>57</v>
      </c>
      <c r="K68" s="48"/>
      <c r="L68" s="48"/>
      <c r="M68" s="48"/>
      <c r="N68" s="217">
        <f>I54*H68</f>
        <v>10145</v>
      </c>
      <c r="O68" s="217"/>
    </row>
    <row r="69" spans="1:15" x14ac:dyDescent="0.2">
      <c r="A69" s="177" t="e">
        <f>'Budget Category'!#REF!</f>
        <v>#REF!</v>
      </c>
      <c r="B69" s="178"/>
      <c r="C69" s="57">
        <f>SUMIF(C7:C59,'Budget Category'!#REF!,G7:G59)</f>
        <v>0</v>
      </c>
      <c r="D69" s="14"/>
      <c r="E69" s="15"/>
      <c r="F69" s="47"/>
      <c r="G69" s="51"/>
      <c r="H69" s="51"/>
      <c r="I69" s="51"/>
      <c r="J69" s="51"/>
      <c r="K69" s="51"/>
      <c r="L69" s="51"/>
      <c r="M69" s="51"/>
      <c r="N69" s="51"/>
      <c r="O69" s="51"/>
    </row>
    <row r="70" spans="1:15" x14ac:dyDescent="0.2">
      <c r="A70" s="177" t="str">
        <f>'Budget Category'!A6</f>
        <v>Travel - International</v>
      </c>
      <c r="B70" s="178"/>
      <c r="C70" s="57">
        <f>SUMIF(C7:C59,'Budget Category'!A6,G7:G59)</f>
        <v>31500</v>
      </c>
      <c r="D70" s="14"/>
      <c r="E70" s="15"/>
      <c r="F70" s="47"/>
      <c r="G70" s="52"/>
      <c r="H70" s="52"/>
      <c r="I70" s="52"/>
      <c r="J70" s="53"/>
      <c r="K70" s="53"/>
      <c r="L70" s="53"/>
      <c r="M70" s="53"/>
      <c r="N70" s="53"/>
      <c r="O70" s="53"/>
    </row>
    <row r="71" spans="1:15" x14ac:dyDescent="0.2">
      <c r="A71" s="177" t="str">
        <f>'Budget Category'!A7</f>
        <v>Travel – Local</v>
      </c>
      <c r="B71" s="178"/>
      <c r="C71" s="57">
        <f>SUMIF(C7:C59,'Budget Category'!A7,G7:G59)</f>
        <v>1000</v>
      </c>
      <c r="D71" s="14"/>
      <c r="E71" s="15"/>
      <c r="F71" s="47"/>
      <c r="G71" s="209" t="s">
        <v>59</v>
      </c>
      <c r="H71" s="209"/>
      <c r="I71" s="209"/>
      <c r="J71" s="209"/>
      <c r="K71" s="209"/>
      <c r="L71" s="209"/>
      <c r="M71" s="209"/>
      <c r="N71" s="187">
        <f>SUM(N66,N67,N68)</f>
        <v>555195</v>
      </c>
      <c r="O71" s="187"/>
    </row>
    <row r="72" spans="1:15" x14ac:dyDescent="0.2">
      <c r="A72" s="177" t="str">
        <f>'Budget Category'!A8</f>
        <v xml:space="preserve">Workshop/Training </v>
      </c>
      <c r="B72" s="178"/>
      <c r="C72" s="57">
        <f>SUMIF(C7:C59,'Budget Category'!A8,G7:G59)</f>
        <v>26000</v>
      </c>
      <c r="D72" s="14"/>
      <c r="E72" s="15"/>
      <c r="F72" s="47"/>
      <c r="G72" s="95"/>
      <c r="H72" s="95"/>
      <c r="I72" s="95"/>
      <c r="J72" s="94"/>
      <c r="K72" s="53"/>
      <c r="L72" s="53"/>
      <c r="M72" s="53"/>
      <c r="N72" s="53"/>
      <c r="O72" s="53"/>
    </row>
    <row r="73" spans="1:15" ht="14.75" customHeight="1" x14ac:dyDescent="0.2">
      <c r="A73" s="177" t="str">
        <f>'Budget Category'!A9</f>
        <v xml:space="preserve">Meetings </v>
      </c>
      <c r="B73" s="178"/>
      <c r="C73" s="57">
        <f>SUMIF(C7:C59,'Budget Category'!A9,G7:G59)</f>
        <v>12300</v>
      </c>
      <c r="D73" s="14"/>
      <c r="E73" s="15"/>
      <c r="F73" s="47"/>
      <c r="G73" s="209" t="s">
        <v>60</v>
      </c>
      <c r="H73" s="209"/>
      <c r="I73" s="209"/>
      <c r="J73" s="209"/>
      <c r="K73" s="209"/>
      <c r="L73" s="209"/>
      <c r="M73" s="209"/>
      <c r="N73" s="187">
        <f>N71*8.5%</f>
        <v>47191.575000000004</v>
      </c>
      <c r="O73" s="187"/>
    </row>
    <row r="74" spans="1:15" ht="16" thickBot="1" x14ac:dyDescent="0.25">
      <c r="A74" s="177" t="str">
        <f>'Budget Category'!A10</f>
        <v>Local travels for participants</v>
      </c>
      <c r="B74" s="178"/>
      <c r="C74" s="57">
        <f>SUMIF(C7:C59,'Budget Category'!A10,G7:G59)</f>
        <v>25000</v>
      </c>
      <c r="D74" s="14"/>
      <c r="E74" s="15"/>
      <c r="F74" s="47"/>
      <c r="G74" s="54"/>
      <c r="H74" s="54"/>
      <c r="I74" s="54"/>
      <c r="J74" s="54"/>
      <c r="K74" s="55"/>
      <c r="L74" s="55"/>
      <c r="M74" s="55"/>
      <c r="N74" s="55"/>
      <c r="O74" s="55"/>
    </row>
    <row r="75" spans="1:15" ht="16" thickTop="1" x14ac:dyDescent="0.2">
      <c r="A75" s="177">
        <f>'Budget Category'!A11</f>
        <v>0</v>
      </c>
      <c r="B75" s="178"/>
      <c r="C75" s="57">
        <f>SUMIF(C7:C59,'Budget Category'!A11,G7:G59)</f>
        <v>0</v>
      </c>
      <c r="D75" s="14"/>
      <c r="E75" s="15"/>
      <c r="F75" s="47"/>
      <c r="G75" s="56"/>
      <c r="H75" s="56"/>
      <c r="I75" s="56"/>
      <c r="J75" s="56"/>
      <c r="K75" s="56"/>
      <c r="L75" s="56"/>
      <c r="M75" s="56"/>
      <c r="N75" s="56"/>
      <c r="O75" s="56"/>
    </row>
    <row r="76" spans="1:15" ht="14.75" customHeight="1" x14ac:dyDescent="0.2">
      <c r="A76" s="177">
        <f>'Budget Category'!A12</f>
        <v>0</v>
      </c>
      <c r="B76" s="178"/>
      <c r="C76" s="57">
        <f>SUMIF(C7:C59,'Budget Category'!A12,G7:G59)</f>
        <v>0</v>
      </c>
      <c r="D76" s="14"/>
      <c r="E76" s="15"/>
      <c r="F76" s="47"/>
      <c r="G76" s="176" t="s">
        <v>61</v>
      </c>
      <c r="H76" s="176"/>
      <c r="I76" s="176"/>
      <c r="J76" s="176"/>
      <c r="K76" s="176"/>
      <c r="L76" s="176"/>
      <c r="M76" s="188">
        <f>ROUNDUP((SUM(N71,N73)),0)</f>
        <v>602387</v>
      </c>
      <c r="N76" s="188"/>
      <c r="O76" s="188"/>
    </row>
    <row r="77" spans="1:15" x14ac:dyDescent="0.2">
      <c r="A77" s="177">
        <f>'Budget Category'!A13</f>
        <v>0</v>
      </c>
      <c r="B77" s="178"/>
      <c r="C77" s="57">
        <f>SUMIF(C7:C59,'Budget Category'!A13,G7:G59)</f>
        <v>0</v>
      </c>
      <c r="D77" s="14"/>
      <c r="E77" s="15"/>
      <c r="F77" s="47"/>
      <c r="G77" s="29"/>
      <c r="H77" s="29"/>
      <c r="I77" s="29"/>
      <c r="J77" s="29"/>
      <c r="K77" s="29"/>
      <c r="L77" s="29"/>
      <c r="M77" s="29"/>
      <c r="N77" s="29"/>
      <c r="O77" s="29"/>
    </row>
    <row r="78" spans="1:15" x14ac:dyDescent="0.2">
      <c r="A78" s="214" t="s">
        <v>62</v>
      </c>
      <c r="B78" s="215"/>
      <c r="C78" s="58">
        <f>SUM(C63:C77)</f>
        <v>545050</v>
      </c>
      <c r="D78" s="14"/>
      <c r="E78" s="15"/>
      <c r="F78" s="22"/>
      <c r="G78"/>
      <c r="H78"/>
      <c r="I78"/>
      <c r="J78"/>
      <c r="K78"/>
      <c r="L78"/>
      <c r="M78"/>
      <c r="N78"/>
      <c r="O78"/>
    </row>
    <row r="79" spans="1:15" x14ac:dyDescent="0.2">
      <c r="C79" s="3">
        <f>IF(C78=I54+H58,0,1)</f>
        <v>0</v>
      </c>
      <c r="D79" s="16"/>
      <c r="E79" s="15"/>
      <c r="F79" s="11"/>
    </row>
    <row r="80" spans="1:15" x14ac:dyDescent="0.2">
      <c r="A80" s="96"/>
      <c r="B80" s="17"/>
      <c r="C80" s="18"/>
      <c r="D80" s="16"/>
      <c r="E80" s="15"/>
      <c r="F80" s="11"/>
    </row>
    <row r="81" spans="1:9" x14ac:dyDescent="0.2">
      <c r="A81" s="205"/>
      <c r="B81" s="205"/>
      <c r="C81" s="19"/>
      <c r="D81" s="20"/>
      <c r="E81" s="15"/>
      <c r="F81" s="11"/>
    </row>
    <row r="82" spans="1:9" x14ac:dyDescent="0.2">
      <c r="E82" s="15"/>
      <c r="F82" s="11"/>
      <c r="I82" s="164"/>
    </row>
    <row r="83" spans="1:9" x14ac:dyDescent="0.2">
      <c r="I83" s="164"/>
    </row>
    <row r="84" spans="1:9" x14ac:dyDescent="0.2">
      <c r="I84" s="164"/>
    </row>
  </sheetData>
  <mergeCells count="82">
    <mergeCell ref="L44:L48"/>
    <mergeCell ref="K49:K53"/>
    <mergeCell ref="A35:A53"/>
    <mergeCell ref="H49:H53"/>
    <mergeCell ref="I35:I53"/>
    <mergeCell ref="J7:J34"/>
    <mergeCell ref="B25:B29"/>
    <mergeCell ref="H25:H29"/>
    <mergeCell ref="B15:B18"/>
    <mergeCell ref="J35:J43"/>
    <mergeCell ref="N71:O71"/>
    <mergeCell ref="N68:O68"/>
    <mergeCell ref="N66:O66"/>
    <mergeCell ref="M5:M6"/>
    <mergeCell ref="L5:L6"/>
    <mergeCell ref="N67:O67"/>
    <mergeCell ref="G71:M71"/>
    <mergeCell ref="H68:I68"/>
    <mergeCell ref="G66:M66"/>
    <mergeCell ref="I55:I56"/>
    <mergeCell ref="G5:G6"/>
    <mergeCell ref="I4:I6"/>
    <mergeCell ref="K5:K6"/>
    <mergeCell ref="H12:H14"/>
    <mergeCell ref="H15:H18"/>
    <mergeCell ref="I7:I18"/>
    <mergeCell ref="A81:B81"/>
    <mergeCell ref="B35:B39"/>
    <mergeCell ref="H35:H39"/>
    <mergeCell ref="A62:B62"/>
    <mergeCell ref="A72:B72"/>
    <mergeCell ref="A73:B73"/>
    <mergeCell ref="A74:B74"/>
    <mergeCell ref="G73:M73"/>
    <mergeCell ref="B44:B48"/>
    <mergeCell ref="H44:H48"/>
    <mergeCell ref="A55:B59"/>
    <mergeCell ref="H40:H43"/>
    <mergeCell ref="B40:B43"/>
    <mergeCell ref="A78:B78"/>
    <mergeCell ref="A54:H54"/>
    <mergeCell ref="A63:B63"/>
    <mergeCell ref="H55:H56"/>
    <mergeCell ref="B30:B34"/>
    <mergeCell ref="H30:H34"/>
    <mergeCell ref="B49:B53"/>
    <mergeCell ref="N5:N6"/>
    <mergeCell ref="B7:B11"/>
    <mergeCell ref="A4:B6"/>
    <mergeCell ref="J4:O4"/>
    <mergeCell ref="C5:C6"/>
    <mergeCell ref="D5:D6"/>
    <mergeCell ref="J5:J6"/>
    <mergeCell ref="C4:H4"/>
    <mergeCell ref="F5:F6"/>
    <mergeCell ref="O5:O6"/>
    <mergeCell ref="A7:A18"/>
    <mergeCell ref="B12:B14"/>
    <mergeCell ref="A77:B77"/>
    <mergeCell ref="A65:B65"/>
    <mergeCell ref="A66:B66"/>
    <mergeCell ref="A67:B67"/>
    <mergeCell ref="A68:B68"/>
    <mergeCell ref="A69:B69"/>
    <mergeCell ref="A70:B70"/>
    <mergeCell ref="A71:B71"/>
    <mergeCell ref="P4:P6"/>
    <mergeCell ref="E5:E6"/>
    <mergeCell ref="G76:L76"/>
    <mergeCell ref="A64:B64"/>
    <mergeCell ref="I19:I34"/>
    <mergeCell ref="H7:H11"/>
    <mergeCell ref="A75:B75"/>
    <mergeCell ref="A76:B76"/>
    <mergeCell ref="A19:A34"/>
    <mergeCell ref="B19:B24"/>
    <mergeCell ref="H19:H24"/>
    <mergeCell ref="A61:C61"/>
    <mergeCell ref="G64:O64"/>
    <mergeCell ref="N73:O73"/>
    <mergeCell ref="H5:H6"/>
    <mergeCell ref="M76:O76"/>
  </mergeCells>
  <pageMargins left="0.25" right="0.25" top="0.5" bottom="0.5" header="0.3" footer="0.3"/>
  <pageSetup paperSize="9" scale="7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91673F44-7280-445C-AAC6-724D32C033D6}">
            <x14:iconSet custom="1">
              <x14:cfvo type="percent">
                <xm:f>0</xm:f>
              </x14:cfvo>
              <x14:cfvo type="num">
                <xm:f>$I$58</xm:f>
              </x14:cfvo>
              <x14:cfvo type="num" gte="0">
                <xm:f>$I$58</xm:f>
              </x14:cfvo>
              <x14:cfIcon iconSet="3Symbols" iconId="2"/>
              <x14:cfIcon iconSet="3Symbols" iconId="2"/>
              <x14:cfIcon iconSet="3Symbols" iconId="0"/>
            </x14:iconSet>
          </x14:cfRule>
          <xm:sqref>H58</xm:sqref>
        </x14:conditionalFormatting>
        <x14:conditionalFormatting xmlns:xm="http://schemas.microsoft.com/office/excel/2006/main">
          <x14:cfRule type="iconSet" priority="1" id="{B7940A05-F304-413E-A637-DADAD3D24A43}">
            <x14:iconSet custom="1">
              <x14:cfvo type="percent">
                <xm:f>0</xm:f>
              </x14:cfvo>
              <x14:cfvo type="num">
                <xm:f>$I$59</xm:f>
              </x14:cfvo>
              <x14:cfvo type="num" gte="0">
                <xm:f>$I$59</xm:f>
              </x14:cfvo>
              <x14:cfIcon iconSet="3Symbols" iconId="2"/>
              <x14:cfIcon iconSet="3Symbols" iconId="2"/>
              <x14:cfIcon iconSet="3Symbols" iconId="0"/>
            </x14:iconSet>
          </x14:cfRule>
          <xm:sqref>H59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9D35B22-F39C-4BEC-9322-800B1CE1FA0B}">
          <x14:formula1>
            <xm:f>'Budget Category'!$A$15:$A$21</xm:f>
          </x14:formula1>
          <xm:sqref>H68:I68</xm:sqref>
        </x14:dataValidation>
        <x14:dataValidation type="list" allowBlank="1" showInputMessage="1" prompt="Please select a cost category. Refer to the Readiness Guidebook for a list of ineligible items." xr:uid="{47F5DDB9-E7DB-46D4-BC55-85D32AB54A26}">
          <x14:formula1>
            <xm:f>'Budget Category'!$A$2:$A$13</xm:f>
          </x14:formula1>
          <xm:sqref>C55:C59 C7:C53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0D3-ABDE-47D1-8F7D-57E63B5C6E1E}">
  <dimension ref="A1:B67"/>
  <sheetViews>
    <sheetView topLeftCell="A35" zoomScale="130" zoomScaleNormal="130" workbookViewId="0">
      <selection activeCell="B5" sqref="B5"/>
    </sheetView>
  </sheetViews>
  <sheetFormatPr baseColWidth="10" defaultColWidth="8.83203125" defaultRowHeight="14" x14ac:dyDescent="0.15"/>
  <cols>
    <col min="1" max="1" width="15.33203125" style="29" customWidth="1"/>
    <col min="2" max="2" width="89.33203125" style="29" customWidth="1"/>
    <col min="3" max="16384" width="8.83203125" style="29"/>
  </cols>
  <sheetData>
    <row r="1" spans="1:2" ht="34.25" customHeight="1" x14ac:dyDescent="0.15">
      <c r="A1" s="108" t="s">
        <v>19</v>
      </c>
      <c r="B1" s="108" t="s">
        <v>20</v>
      </c>
    </row>
    <row r="2" spans="1:2" x14ac:dyDescent="0.15">
      <c r="A2" s="165">
        <v>1</v>
      </c>
      <c r="B2" s="163" t="s">
        <v>212</v>
      </c>
    </row>
    <row r="3" spans="1:2" x14ac:dyDescent="0.15">
      <c r="A3" s="165">
        <v>2</v>
      </c>
      <c r="B3" s="163" t="s">
        <v>167</v>
      </c>
    </row>
    <row r="4" spans="1:2" ht="52" x14ac:dyDescent="0.15">
      <c r="A4" s="165">
        <v>3</v>
      </c>
      <c r="B4" s="163" t="s">
        <v>248</v>
      </c>
    </row>
    <row r="5" spans="1:2" ht="26" x14ac:dyDescent="0.15">
      <c r="A5" s="165">
        <v>4</v>
      </c>
      <c r="B5" s="163" t="s">
        <v>255</v>
      </c>
    </row>
    <row r="6" spans="1:2" ht="26" x14ac:dyDescent="0.15">
      <c r="A6" s="165">
        <v>6</v>
      </c>
      <c r="B6" s="163" t="s">
        <v>213</v>
      </c>
    </row>
    <row r="7" spans="1:2" x14ac:dyDescent="0.15">
      <c r="A7" s="165">
        <v>7</v>
      </c>
      <c r="B7" s="163" t="s">
        <v>208</v>
      </c>
    </row>
    <row r="8" spans="1:2" x14ac:dyDescent="0.15">
      <c r="A8" s="165">
        <v>8</v>
      </c>
      <c r="B8" s="163" t="s">
        <v>167</v>
      </c>
    </row>
    <row r="9" spans="1:2" ht="39" x14ac:dyDescent="0.15">
      <c r="A9" s="165">
        <v>10</v>
      </c>
      <c r="B9" s="163" t="s">
        <v>238</v>
      </c>
    </row>
    <row r="10" spans="1:2" x14ac:dyDescent="0.15">
      <c r="A10" s="165">
        <v>11</v>
      </c>
      <c r="B10" s="163" t="s">
        <v>208</v>
      </c>
    </row>
    <row r="11" spans="1:2" x14ac:dyDescent="0.15">
      <c r="A11" s="165">
        <v>12</v>
      </c>
      <c r="B11" s="163" t="s">
        <v>167</v>
      </c>
    </row>
    <row r="12" spans="1:2" ht="39" x14ac:dyDescent="0.15">
      <c r="A12" s="165">
        <v>13</v>
      </c>
      <c r="B12" s="163" t="s">
        <v>239</v>
      </c>
    </row>
    <row r="13" spans="1:2" ht="39" x14ac:dyDescent="0.15">
      <c r="A13" s="165">
        <v>15</v>
      </c>
      <c r="B13" s="163" t="s">
        <v>247</v>
      </c>
    </row>
    <row r="14" spans="1:2" x14ac:dyDescent="0.15">
      <c r="A14" s="165">
        <v>16</v>
      </c>
      <c r="B14" s="163" t="s">
        <v>209</v>
      </c>
    </row>
    <row r="15" spans="1:2" x14ac:dyDescent="0.15">
      <c r="A15" s="165">
        <v>17</v>
      </c>
      <c r="B15" s="163" t="s">
        <v>168</v>
      </c>
    </row>
    <row r="16" spans="1:2" x14ac:dyDescent="0.15">
      <c r="A16" s="165">
        <v>18</v>
      </c>
      <c r="B16" s="163" t="s">
        <v>189</v>
      </c>
    </row>
    <row r="17" spans="1:2" ht="26" x14ac:dyDescent="0.15">
      <c r="A17" s="165">
        <v>19</v>
      </c>
      <c r="B17" s="163" t="s">
        <v>246</v>
      </c>
    </row>
    <row r="18" spans="1:2" x14ac:dyDescent="0.15">
      <c r="A18" s="165">
        <v>20</v>
      </c>
      <c r="B18" s="163" t="s">
        <v>240</v>
      </c>
    </row>
    <row r="19" spans="1:2" x14ac:dyDescent="0.15">
      <c r="A19" s="165">
        <v>21</v>
      </c>
      <c r="B19" s="163" t="s">
        <v>241</v>
      </c>
    </row>
    <row r="20" spans="1:2" x14ac:dyDescent="0.15">
      <c r="A20" s="165">
        <v>22</v>
      </c>
      <c r="B20" s="163" t="s">
        <v>210</v>
      </c>
    </row>
    <row r="21" spans="1:2" x14ac:dyDescent="0.15">
      <c r="A21" s="165">
        <v>23</v>
      </c>
      <c r="B21" s="163" t="s">
        <v>201</v>
      </c>
    </row>
    <row r="22" spans="1:2" x14ac:dyDescent="0.15">
      <c r="A22" s="165">
        <v>24</v>
      </c>
      <c r="B22" s="163" t="s">
        <v>189</v>
      </c>
    </row>
    <row r="23" spans="1:2" x14ac:dyDescent="0.15">
      <c r="A23" s="165">
        <v>25</v>
      </c>
      <c r="B23" s="163" t="s">
        <v>245</v>
      </c>
    </row>
    <row r="24" spans="1:2" x14ac:dyDescent="0.15">
      <c r="A24" s="165">
        <v>26</v>
      </c>
      <c r="B24" s="163" t="s">
        <v>194</v>
      </c>
    </row>
    <row r="25" spans="1:2" x14ac:dyDescent="0.15">
      <c r="A25" s="165">
        <v>27</v>
      </c>
      <c r="B25" s="163" t="s">
        <v>211</v>
      </c>
    </row>
    <row r="26" spans="1:2" x14ac:dyDescent="0.15">
      <c r="A26" s="165">
        <v>28</v>
      </c>
      <c r="B26" s="163" t="s">
        <v>200</v>
      </c>
    </row>
    <row r="27" spans="1:2" x14ac:dyDescent="0.15">
      <c r="A27" s="165">
        <v>29</v>
      </c>
      <c r="B27" s="163" t="s">
        <v>154</v>
      </c>
    </row>
    <row r="28" spans="1:2" ht="26" x14ac:dyDescent="0.15">
      <c r="A28" s="165">
        <v>30</v>
      </c>
      <c r="B28" s="163" t="s">
        <v>244</v>
      </c>
    </row>
    <row r="29" spans="1:2" ht="26" x14ac:dyDescent="0.15">
      <c r="A29" s="165">
        <v>31</v>
      </c>
      <c r="B29" s="163" t="s">
        <v>214</v>
      </c>
    </row>
    <row r="30" spans="1:2" x14ac:dyDescent="0.15">
      <c r="A30" s="165">
        <v>32</v>
      </c>
      <c r="B30" s="163" t="s">
        <v>205</v>
      </c>
    </row>
    <row r="31" spans="1:2" x14ac:dyDescent="0.15">
      <c r="A31" s="165">
        <v>33</v>
      </c>
      <c r="B31" s="163" t="s">
        <v>169</v>
      </c>
    </row>
    <row r="32" spans="1:2" x14ac:dyDescent="0.15">
      <c r="A32" s="165">
        <v>34</v>
      </c>
      <c r="B32" s="163" t="s">
        <v>215</v>
      </c>
    </row>
    <row r="33" spans="1:2" x14ac:dyDescent="0.15">
      <c r="A33" s="165">
        <v>35</v>
      </c>
      <c r="B33" s="163" t="s">
        <v>195</v>
      </c>
    </row>
    <row r="34" spans="1:2" ht="39" x14ac:dyDescent="0.15">
      <c r="A34" s="165">
        <v>36</v>
      </c>
      <c r="B34" s="163" t="s">
        <v>216</v>
      </c>
    </row>
    <row r="35" spans="1:2" x14ac:dyDescent="0.15">
      <c r="A35" s="165">
        <v>37</v>
      </c>
      <c r="B35" s="163" t="s">
        <v>206</v>
      </c>
    </row>
    <row r="36" spans="1:2" x14ac:dyDescent="0.15">
      <c r="A36" s="165">
        <v>38</v>
      </c>
      <c r="B36" s="163" t="s">
        <v>202</v>
      </c>
    </row>
    <row r="37" spans="1:2" ht="26" x14ac:dyDescent="0.15">
      <c r="A37" s="165">
        <v>39</v>
      </c>
      <c r="B37" s="163" t="s">
        <v>217</v>
      </c>
    </row>
    <row r="38" spans="1:2" x14ac:dyDescent="0.15">
      <c r="A38" s="165">
        <v>40</v>
      </c>
      <c r="B38" s="163" t="s">
        <v>170</v>
      </c>
    </row>
    <row r="39" spans="1:2" x14ac:dyDescent="0.15">
      <c r="A39" s="165">
        <v>41</v>
      </c>
      <c r="B39" s="163" t="s">
        <v>207</v>
      </c>
    </row>
    <row r="40" spans="1:2" x14ac:dyDescent="0.15">
      <c r="A40" s="165">
        <v>42</v>
      </c>
      <c r="B40" s="163" t="s">
        <v>203</v>
      </c>
    </row>
    <row r="41" spans="1:2" x14ac:dyDescent="0.15">
      <c r="A41" s="165">
        <v>43</v>
      </c>
      <c r="B41" s="163" t="s">
        <v>171</v>
      </c>
    </row>
    <row r="42" spans="1:2" ht="26" x14ac:dyDescent="0.15">
      <c r="A42" s="165">
        <v>45</v>
      </c>
      <c r="B42" s="163" t="s">
        <v>243</v>
      </c>
    </row>
    <row r="43" spans="1:2" ht="26" x14ac:dyDescent="0.15">
      <c r="A43" s="165">
        <v>46</v>
      </c>
      <c r="B43" s="163" t="s">
        <v>218</v>
      </c>
    </row>
    <row r="44" spans="1:2" x14ac:dyDescent="0.15">
      <c r="A44" s="165">
        <v>47</v>
      </c>
      <c r="B44" s="163" t="s">
        <v>208</v>
      </c>
    </row>
    <row r="45" spans="1:2" x14ac:dyDescent="0.15">
      <c r="A45" s="165">
        <v>48</v>
      </c>
      <c r="B45" s="163" t="s">
        <v>204</v>
      </c>
    </row>
    <row r="46" spans="1:2" ht="26" x14ac:dyDescent="0.15">
      <c r="A46" s="165">
        <v>49</v>
      </c>
      <c r="B46" s="163" t="s">
        <v>219</v>
      </c>
    </row>
    <row r="47" spans="1:2" ht="26" x14ac:dyDescent="0.15">
      <c r="A47" s="165">
        <v>51</v>
      </c>
      <c r="B47" s="163" t="s">
        <v>242</v>
      </c>
    </row>
    <row r="48" spans="1:2" x14ac:dyDescent="0.15">
      <c r="A48" s="165">
        <v>52</v>
      </c>
      <c r="B48" s="163" t="s">
        <v>172</v>
      </c>
    </row>
    <row r="49" spans="1:2" ht="26" x14ac:dyDescent="0.15">
      <c r="A49" s="165">
        <v>53</v>
      </c>
      <c r="B49" s="163" t="s">
        <v>252</v>
      </c>
    </row>
    <row r="50" spans="1:2" x14ac:dyDescent="0.15">
      <c r="A50" s="165">
        <v>54</v>
      </c>
      <c r="B50" s="163" t="s">
        <v>190</v>
      </c>
    </row>
    <row r="51" spans="1:2" x14ac:dyDescent="0.15">
      <c r="A51" s="165">
        <v>55</v>
      </c>
      <c r="B51" s="163" t="s">
        <v>251</v>
      </c>
    </row>
    <row r="53" spans="1:2" ht="26" x14ac:dyDescent="0.15">
      <c r="A53" s="134" t="s">
        <v>178</v>
      </c>
      <c r="B53" s="135" t="s">
        <v>177</v>
      </c>
    </row>
    <row r="54" spans="1:2" x14ac:dyDescent="0.15">
      <c r="A54" s="56" t="s">
        <v>174</v>
      </c>
      <c r="B54" s="56" t="s">
        <v>179</v>
      </c>
    </row>
    <row r="55" spans="1:2" x14ac:dyDescent="0.15">
      <c r="A55" s="56" t="s">
        <v>175</v>
      </c>
      <c r="B55" s="56" t="s">
        <v>183</v>
      </c>
    </row>
    <row r="56" spans="1:2" x14ac:dyDescent="0.15">
      <c r="A56" s="56" t="s">
        <v>176</v>
      </c>
      <c r="B56" s="56" t="s">
        <v>220</v>
      </c>
    </row>
    <row r="57" spans="1:2" x14ac:dyDescent="0.15">
      <c r="A57" s="56" t="s">
        <v>198</v>
      </c>
      <c r="B57" s="56" t="s">
        <v>196</v>
      </c>
    </row>
    <row r="58" spans="1:2" x14ac:dyDescent="0.15">
      <c r="A58" s="56" t="s">
        <v>199</v>
      </c>
      <c r="B58" s="56" t="s">
        <v>197</v>
      </c>
    </row>
    <row r="59" spans="1:2" x14ac:dyDescent="0.15">
      <c r="A59" s="56"/>
      <c r="B59" s="56"/>
    </row>
    <row r="60" spans="1:2" x14ac:dyDescent="0.15">
      <c r="A60" s="56" t="s">
        <v>180</v>
      </c>
      <c r="B60" s="56" t="s">
        <v>179</v>
      </c>
    </row>
    <row r="61" spans="1:2" x14ac:dyDescent="0.15">
      <c r="A61" s="56" t="s">
        <v>181</v>
      </c>
      <c r="B61" s="56" t="s">
        <v>183</v>
      </c>
    </row>
    <row r="62" spans="1:2" x14ac:dyDescent="0.15">
      <c r="A62" s="56" t="s">
        <v>182</v>
      </c>
      <c r="B62" s="56" t="s">
        <v>184</v>
      </c>
    </row>
    <row r="63" spans="1:2" x14ac:dyDescent="0.15">
      <c r="A63" s="56" t="s">
        <v>185</v>
      </c>
      <c r="B63" s="56" t="s">
        <v>186</v>
      </c>
    </row>
    <row r="64" spans="1:2" x14ac:dyDescent="0.15">
      <c r="A64" s="56" t="s">
        <v>187</v>
      </c>
      <c r="B64" s="56" t="s">
        <v>188</v>
      </c>
    </row>
    <row r="65" spans="1:2" x14ac:dyDescent="0.15">
      <c r="A65" s="56" t="s">
        <v>253</v>
      </c>
      <c r="B65" s="56" t="s">
        <v>254</v>
      </c>
    </row>
    <row r="66" spans="1:2" x14ac:dyDescent="0.15">
      <c r="A66" s="136"/>
    </row>
    <row r="67" spans="1:2" x14ac:dyDescent="0.15">
      <c r="A67" s="13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E531-AC40-4B6E-9FB9-D07EDDB3FD55}">
  <sheetPr codeName="Sheet1">
    <pageSetUpPr fitToPage="1"/>
  </sheetPr>
  <dimension ref="A1:N73"/>
  <sheetViews>
    <sheetView topLeftCell="D2" zoomScale="110" zoomScaleNormal="110" workbookViewId="0">
      <selection activeCell="L16" sqref="L16:N16"/>
    </sheetView>
  </sheetViews>
  <sheetFormatPr baseColWidth="10" defaultColWidth="8.83203125" defaultRowHeight="14" x14ac:dyDescent="0.15"/>
  <cols>
    <col min="1" max="1" width="23.6640625" style="29" customWidth="1"/>
    <col min="2" max="2" width="36.33203125" style="29" customWidth="1"/>
    <col min="3" max="3" width="27.6640625" style="29" customWidth="1"/>
    <col min="4" max="4" width="17.33203125" style="29" customWidth="1"/>
    <col min="5" max="5" width="8.83203125" style="29"/>
    <col min="6" max="6" width="24" style="29" customWidth="1"/>
    <col min="7" max="7" width="14.33203125" style="29" customWidth="1"/>
    <col min="8" max="8" width="21.83203125" style="29" customWidth="1"/>
    <col min="9" max="16384" width="8.83203125" style="29"/>
  </cols>
  <sheetData>
    <row r="1" spans="1:14" x14ac:dyDescent="0.15">
      <c r="A1" s="85" t="s">
        <v>63</v>
      </c>
      <c r="B1" s="56"/>
      <c r="C1" s="56"/>
      <c r="D1" s="56"/>
      <c r="E1" s="56"/>
      <c r="F1" s="56"/>
      <c r="G1" s="56"/>
      <c r="H1" s="56"/>
      <c r="I1" s="56"/>
      <c r="J1" s="56"/>
      <c r="K1" s="56"/>
      <c r="L1" s="56"/>
      <c r="M1" s="56"/>
      <c r="N1" s="56"/>
    </row>
    <row r="2" spans="1:14" ht="35.25" customHeight="1" x14ac:dyDescent="0.15">
      <c r="A2" s="169" t="s">
        <v>64</v>
      </c>
      <c r="B2" s="169"/>
      <c r="C2" s="169"/>
      <c r="D2" s="169"/>
      <c r="E2" s="169"/>
      <c r="F2" s="169"/>
      <c r="G2" s="169"/>
      <c r="H2" s="169"/>
      <c r="I2" s="169"/>
      <c r="J2" s="169"/>
      <c r="K2" s="169"/>
      <c r="L2" s="169"/>
      <c r="M2" s="169"/>
      <c r="N2" s="169"/>
    </row>
    <row r="3" spans="1:14" x14ac:dyDescent="0.15">
      <c r="A3" s="56"/>
      <c r="B3" s="56"/>
      <c r="C3" s="56"/>
      <c r="D3" s="56"/>
      <c r="E3" s="56"/>
      <c r="F3" s="56"/>
      <c r="G3" s="56"/>
      <c r="H3" s="56"/>
      <c r="I3" s="56"/>
      <c r="J3" s="56"/>
      <c r="K3" s="56"/>
      <c r="L3" s="56"/>
      <c r="M3" s="56"/>
      <c r="N3" s="56"/>
    </row>
    <row r="4" spans="1:14" ht="39.5" customHeight="1" x14ac:dyDescent="0.15">
      <c r="A4" s="111" t="s">
        <v>65</v>
      </c>
      <c r="B4" s="196" t="s">
        <v>66</v>
      </c>
      <c r="C4" s="196"/>
      <c r="D4" s="112" t="s">
        <v>67</v>
      </c>
      <c r="E4" s="196" t="s">
        <v>68</v>
      </c>
      <c r="F4" s="196"/>
      <c r="G4" s="196" t="s">
        <v>69</v>
      </c>
      <c r="H4" s="196"/>
      <c r="I4" s="196" t="s">
        <v>70</v>
      </c>
      <c r="J4" s="196"/>
      <c r="K4" s="196"/>
      <c r="L4" s="196" t="s">
        <v>71</v>
      </c>
      <c r="M4" s="196"/>
      <c r="N4" s="256"/>
    </row>
    <row r="5" spans="1:14" x14ac:dyDescent="0.15">
      <c r="A5" s="255" t="s">
        <v>72</v>
      </c>
      <c r="B5" s="255"/>
      <c r="C5" s="255"/>
      <c r="D5" s="255"/>
      <c r="E5" s="255"/>
      <c r="F5" s="255"/>
      <c r="G5" s="255"/>
      <c r="H5" s="255"/>
      <c r="I5" s="255"/>
      <c r="J5" s="255"/>
      <c r="K5" s="255"/>
      <c r="L5" s="255"/>
      <c r="M5" s="255"/>
      <c r="N5" s="255"/>
    </row>
    <row r="6" spans="1:14" x14ac:dyDescent="0.15">
      <c r="A6" s="99"/>
      <c r="B6" s="257"/>
      <c r="C6" s="257"/>
      <c r="D6" s="74"/>
      <c r="E6" s="258"/>
      <c r="F6" s="258"/>
      <c r="G6" s="259"/>
      <c r="H6" s="259"/>
      <c r="I6" s="246"/>
      <c r="J6" s="246"/>
      <c r="K6" s="246"/>
      <c r="L6" s="246"/>
      <c r="M6" s="246"/>
      <c r="N6" s="246"/>
    </row>
    <row r="7" spans="1:14" x14ac:dyDescent="0.15">
      <c r="A7" s="99"/>
      <c r="B7" s="257"/>
      <c r="C7" s="257"/>
      <c r="D7" s="74"/>
      <c r="E7" s="258"/>
      <c r="F7" s="258"/>
      <c r="G7" s="259"/>
      <c r="H7" s="259"/>
      <c r="I7" s="246"/>
      <c r="J7" s="246"/>
      <c r="K7" s="246"/>
      <c r="L7" s="246"/>
      <c r="M7" s="246"/>
      <c r="N7" s="246"/>
    </row>
    <row r="8" spans="1:14" x14ac:dyDescent="0.15">
      <c r="A8" s="98"/>
      <c r="B8" s="243"/>
      <c r="C8" s="243"/>
      <c r="D8" s="75"/>
      <c r="E8" s="244"/>
      <c r="F8" s="244"/>
      <c r="G8" s="245"/>
      <c r="H8" s="245"/>
      <c r="I8" s="246"/>
      <c r="J8" s="246"/>
      <c r="K8" s="246"/>
      <c r="L8" s="246"/>
      <c r="M8" s="246"/>
      <c r="N8" s="246"/>
    </row>
    <row r="9" spans="1:14" x14ac:dyDescent="0.15">
      <c r="A9" s="98"/>
      <c r="B9" s="243"/>
      <c r="C9" s="243"/>
      <c r="D9" s="75"/>
      <c r="E9" s="244"/>
      <c r="F9" s="244"/>
      <c r="G9" s="245"/>
      <c r="H9" s="245"/>
      <c r="I9" s="246"/>
      <c r="J9" s="246"/>
      <c r="K9" s="246"/>
      <c r="L9" s="246"/>
      <c r="M9" s="246"/>
      <c r="N9" s="246"/>
    </row>
    <row r="10" spans="1:14" x14ac:dyDescent="0.15">
      <c r="A10" s="251" t="s">
        <v>73</v>
      </c>
      <c r="B10" s="252"/>
      <c r="C10" s="252"/>
      <c r="D10" s="76">
        <f>SUM(D6:D9)</f>
        <v>0</v>
      </c>
      <c r="E10" s="253"/>
      <c r="F10" s="253"/>
      <c r="G10" s="253"/>
      <c r="H10" s="253"/>
      <c r="I10" s="253"/>
      <c r="J10" s="253"/>
      <c r="K10" s="253"/>
      <c r="L10" s="253"/>
      <c r="M10" s="253"/>
      <c r="N10" s="254"/>
    </row>
    <row r="11" spans="1:14" x14ac:dyDescent="0.15">
      <c r="A11" s="77"/>
      <c r="B11" s="78"/>
      <c r="C11" s="78"/>
      <c r="D11" s="79"/>
      <c r="E11" s="80"/>
      <c r="F11" s="80"/>
      <c r="G11" s="80"/>
      <c r="H11" s="80"/>
      <c r="I11" s="80"/>
      <c r="J11" s="80"/>
      <c r="K11" s="80"/>
      <c r="L11" s="80"/>
      <c r="M11" s="80"/>
      <c r="N11" s="81"/>
    </row>
    <row r="12" spans="1:14" x14ac:dyDescent="0.15">
      <c r="A12" s="240" t="s">
        <v>74</v>
      </c>
      <c r="B12" s="241"/>
      <c r="C12" s="241"/>
      <c r="D12" s="241"/>
      <c r="E12" s="241"/>
      <c r="F12" s="241"/>
      <c r="G12" s="241"/>
      <c r="H12" s="241"/>
      <c r="I12" s="241"/>
      <c r="J12" s="241"/>
      <c r="K12" s="241"/>
      <c r="L12" s="241"/>
      <c r="M12" s="241"/>
      <c r="N12" s="242"/>
    </row>
    <row r="13" spans="1:14" ht="39" x14ac:dyDescent="0.15">
      <c r="A13" s="98" t="s">
        <v>130</v>
      </c>
      <c r="B13" s="243" t="s">
        <v>131</v>
      </c>
      <c r="C13" s="243"/>
      <c r="D13" s="82">
        <f>'5.1 Budget Plan'!I54+'5.1 Budget Plan'!G56</f>
        <v>509750</v>
      </c>
      <c r="E13" s="244" t="s">
        <v>133</v>
      </c>
      <c r="F13" s="244"/>
      <c r="G13" s="245" t="s">
        <v>133</v>
      </c>
      <c r="H13" s="245"/>
      <c r="I13" s="246" t="s">
        <v>136</v>
      </c>
      <c r="J13" s="246"/>
      <c r="K13" s="246"/>
      <c r="L13" s="246" t="s">
        <v>256</v>
      </c>
      <c r="M13" s="246"/>
      <c r="N13" s="246"/>
    </row>
    <row r="14" spans="1:14" x14ac:dyDescent="0.15">
      <c r="A14" s="97"/>
      <c r="B14" s="264"/>
      <c r="C14" s="264"/>
      <c r="D14" s="82"/>
      <c r="E14" s="265"/>
      <c r="F14" s="265"/>
      <c r="G14" s="266"/>
      <c r="H14" s="266"/>
      <c r="I14" s="246"/>
      <c r="J14" s="246"/>
      <c r="K14" s="246"/>
      <c r="L14" s="246"/>
      <c r="M14" s="246"/>
      <c r="N14" s="246"/>
    </row>
    <row r="15" spans="1:14" x14ac:dyDescent="0.15">
      <c r="A15" s="98"/>
      <c r="B15" s="243"/>
      <c r="C15" s="243"/>
      <c r="D15" s="75"/>
      <c r="E15" s="244"/>
      <c r="F15" s="244"/>
      <c r="G15" s="245"/>
      <c r="H15" s="245"/>
      <c r="I15" s="246"/>
      <c r="J15" s="246"/>
      <c r="K15" s="246"/>
      <c r="L15" s="246"/>
      <c r="M15" s="246"/>
      <c r="N15" s="246"/>
    </row>
    <row r="16" spans="1:14" x14ac:dyDescent="0.15">
      <c r="A16" s="98"/>
      <c r="B16" s="243"/>
      <c r="C16" s="243"/>
      <c r="D16" s="75"/>
      <c r="E16" s="244"/>
      <c r="F16" s="244"/>
      <c r="G16" s="245"/>
      <c r="H16" s="245"/>
      <c r="I16" s="246"/>
      <c r="J16" s="246"/>
      <c r="K16" s="246"/>
      <c r="L16" s="246"/>
      <c r="M16" s="246"/>
      <c r="N16" s="246"/>
    </row>
    <row r="17" spans="1:14" x14ac:dyDescent="0.15">
      <c r="A17" s="98"/>
      <c r="B17" s="243"/>
      <c r="C17" s="243"/>
      <c r="D17" s="75"/>
      <c r="E17" s="244"/>
      <c r="F17" s="244"/>
      <c r="G17" s="245"/>
      <c r="H17" s="245"/>
      <c r="I17" s="246"/>
      <c r="J17" s="246"/>
      <c r="K17" s="246"/>
      <c r="L17" s="246"/>
      <c r="M17" s="246"/>
      <c r="N17" s="246"/>
    </row>
    <row r="18" spans="1:14" x14ac:dyDescent="0.15">
      <c r="A18" s="98"/>
      <c r="B18" s="243"/>
      <c r="C18" s="243"/>
      <c r="D18" s="75"/>
      <c r="E18" s="244"/>
      <c r="F18" s="244"/>
      <c r="G18" s="245"/>
      <c r="H18" s="245"/>
      <c r="I18" s="246"/>
      <c r="J18" s="246"/>
      <c r="K18" s="246"/>
      <c r="L18" s="246"/>
      <c r="M18" s="246"/>
      <c r="N18" s="246"/>
    </row>
    <row r="19" spans="1:14" x14ac:dyDescent="0.15">
      <c r="A19" s="98"/>
      <c r="B19" s="243"/>
      <c r="C19" s="243"/>
      <c r="D19" s="75"/>
      <c r="E19" s="244"/>
      <c r="F19" s="244"/>
      <c r="G19" s="245"/>
      <c r="H19" s="245"/>
      <c r="I19" s="246"/>
      <c r="J19" s="246"/>
      <c r="K19" s="246"/>
      <c r="L19" s="246"/>
      <c r="M19" s="246"/>
      <c r="N19" s="246"/>
    </row>
    <row r="20" spans="1:14" x14ac:dyDescent="0.15">
      <c r="A20" s="98"/>
      <c r="B20" s="243"/>
      <c r="C20" s="243"/>
      <c r="D20" s="75"/>
      <c r="E20" s="244"/>
      <c r="F20" s="244"/>
      <c r="G20" s="245"/>
      <c r="H20" s="245"/>
      <c r="I20" s="246"/>
      <c r="J20" s="246"/>
      <c r="K20" s="246"/>
      <c r="L20" s="246"/>
      <c r="M20" s="246"/>
      <c r="N20" s="246"/>
    </row>
    <row r="21" spans="1:14" x14ac:dyDescent="0.15">
      <c r="A21" s="100"/>
      <c r="B21" s="260"/>
      <c r="C21" s="260"/>
      <c r="D21" s="83"/>
      <c r="E21" s="261"/>
      <c r="F21" s="261"/>
      <c r="G21" s="262"/>
      <c r="H21" s="262"/>
      <c r="I21" s="263"/>
      <c r="J21" s="263"/>
      <c r="K21" s="263"/>
      <c r="L21" s="263"/>
      <c r="M21" s="263"/>
      <c r="N21" s="263"/>
    </row>
    <row r="22" spans="1:14" x14ac:dyDescent="0.15">
      <c r="A22" s="247" t="s">
        <v>73</v>
      </c>
      <c r="B22" s="248"/>
      <c r="C22" s="248"/>
      <c r="D22" s="84">
        <f>SUM(D13:D21)</f>
        <v>509750</v>
      </c>
      <c r="E22" s="249"/>
      <c r="F22" s="249"/>
      <c r="G22" s="249"/>
      <c r="H22" s="249"/>
      <c r="I22" s="249"/>
      <c r="J22" s="249"/>
      <c r="K22" s="249"/>
      <c r="L22" s="249"/>
      <c r="M22" s="249"/>
      <c r="N22" s="250"/>
    </row>
    <row r="24" spans="1:14" x14ac:dyDescent="0.15">
      <c r="A24" s="238" t="s">
        <v>138</v>
      </c>
      <c r="B24" s="238"/>
      <c r="C24" s="238"/>
      <c r="D24" s="238"/>
      <c r="E24" s="238"/>
      <c r="F24" s="238"/>
      <c r="G24" s="238"/>
      <c r="H24" s="238"/>
    </row>
    <row r="25" spans="1:14" x14ac:dyDescent="0.15">
      <c r="A25" s="238"/>
      <c r="B25" s="238"/>
      <c r="C25" s="238"/>
      <c r="D25" s="238"/>
      <c r="E25" s="238"/>
      <c r="F25" s="238"/>
      <c r="G25" s="238"/>
      <c r="H25" s="238"/>
    </row>
    <row r="26" spans="1:14" x14ac:dyDescent="0.15">
      <c r="A26" s="238" t="s">
        <v>135</v>
      </c>
      <c r="B26" s="238"/>
      <c r="C26" s="238"/>
      <c r="D26" s="238"/>
      <c r="E26" s="238"/>
      <c r="F26" s="238"/>
      <c r="G26" s="238"/>
      <c r="H26" s="238"/>
    </row>
    <row r="28" spans="1:14" x14ac:dyDescent="0.15">
      <c r="A28" s="236" t="s">
        <v>137</v>
      </c>
      <c r="B28" s="236"/>
      <c r="C28" s="236"/>
      <c r="D28" s="236"/>
      <c r="E28" s="236"/>
      <c r="F28" s="236"/>
      <c r="G28" s="236"/>
      <c r="H28" s="236"/>
    </row>
    <row r="30" spans="1:14" ht="14" customHeight="1" x14ac:dyDescent="0.15">
      <c r="A30" s="29" t="s">
        <v>134</v>
      </c>
      <c r="B30" s="239" t="s">
        <v>132</v>
      </c>
      <c r="C30" s="239"/>
      <c r="D30" s="239"/>
      <c r="E30" s="239"/>
      <c r="F30" s="239"/>
      <c r="G30" s="239"/>
      <c r="H30" s="239"/>
      <c r="I30" s="239"/>
    </row>
    <row r="31" spans="1:14" x14ac:dyDescent="0.15">
      <c r="B31" s="239"/>
      <c r="C31" s="239"/>
      <c r="D31" s="239"/>
      <c r="E31" s="239"/>
      <c r="F31" s="239"/>
      <c r="G31" s="239"/>
      <c r="H31" s="239"/>
      <c r="I31" s="239"/>
    </row>
    <row r="32" spans="1:14" x14ac:dyDescent="0.15">
      <c r="B32" s="239"/>
      <c r="C32" s="239"/>
      <c r="D32" s="239"/>
      <c r="E32" s="239"/>
      <c r="F32" s="239"/>
      <c r="G32" s="239"/>
      <c r="H32" s="239"/>
      <c r="I32" s="239"/>
    </row>
    <row r="33" spans="1:9" x14ac:dyDescent="0.15">
      <c r="B33" s="239"/>
      <c r="C33" s="239"/>
      <c r="D33" s="239"/>
      <c r="E33" s="239"/>
      <c r="F33" s="239"/>
      <c r="G33" s="239"/>
      <c r="H33" s="239"/>
      <c r="I33" s="239"/>
    </row>
    <row r="34" spans="1:9" x14ac:dyDescent="0.15">
      <c r="B34" s="239"/>
      <c r="C34" s="239"/>
      <c r="D34" s="239"/>
      <c r="E34" s="239"/>
      <c r="F34" s="239"/>
      <c r="G34" s="239"/>
      <c r="H34" s="239"/>
      <c r="I34" s="239"/>
    </row>
    <row r="35" spans="1:9" x14ac:dyDescent="0.15">
      <c r="B35" s="239"/>
      <c r="C35" s="239"/>
      <c r="D35" s="239"/>
      <c r="E35" s="239"/>
      <c r="F35" s="239"/>
      <c r="G35" s="239"/>
      <c r="H35" s="239"/>
      <c r="I35" s="239"/>
    </row>
    <row r="36" spans="1:9" x14ac:dyDescent="0.15">
      <c r="B36" s="239"/>
      <c r="C36" s="239"/>
      <c r="D36" s="239"/>
      <c r="E36" s="239"/>
      <c r="F36" s="239"/>
      <c r="G36" s="239"/>
      <c r="H36" s="239"/>
      <c r="I36" s="239"/>
    </row>
    <row r="37" spans="1:9" x14ac:dyDescent="0.15">
      <c r="B37" s="239"/>
      <c r="C37" s="239"/>
      <c r="D37" s="239"/>
      <c r="E37" s="239"/>
      <c r="F37" s="239"/>
      <c r="G37" s="239"/>
      <c r="H37" s="239"/>
      <c r="I37" s="239"/>
    </row>
    <row r="38" spans="1:9" ht="14.5" customHeight="1" x14ac:dyDescent="0.15">
      <c r="A38" s="239" t="s">
        <v>135</v>
      </c>
      <c r="B38" s="239"/>
      <c r="C38" s="239"/>
      <c r="D38" s="239"/>
    </row>
    <row r="39" spans="1:9" x14ac:dyDescent="0.15">
      <c r="A39" s="239"/>
      <c r="B39" s="239"/>
      <c r="C39" s="239"/>
      <c r="D39" s="239"/>
    </row>
    <row r="40" spans="1:9" x14ac:dyDescent="0.15">
      <c r="A40" s="239"/>
      <c r="B40" s="239"/>
      <c r="C40" s="239"/>
      <c r="D40" s="239"/>
    </row>
    <row r="41" spans="1:9" x14ac:dyDescent="0.15">
      <c r="A41" s="239"/>
      <c r="B41" s="239"/>
      <c r="C41" s="239"/>
      <c r="D41" s="239"/>
    </row>
    <row r="43" spans="1:9" x14ac:dyDescent="0.15">
      <c r="A43" s="239" t="s">
        <v>137</v>
      </c>
      <c r="B43" s="239"/>
      <c r="C43" s="239"/>
      <c r="D43" s="239"/>
    </row>
    <row r="44" spans="1:9" x14ac:dyDescent="0.15">
      <c r="A44" s="239"/>
      <c r="B44" s="239"/>
      <c r="C44" s="239"/>
      <c r="D44" s="239"/>
    </row>
    <row r="45" spans="1:9" x14ac:dyDescent="0.15">
      <c r="A45" s="239"/>
      <c r="B45" s="239"/>
      <c r="C45" s="239"/>
      <c r="D45" s="239"/>
    </row>
    <row r="46" spans="1:9" x14ac:dyDescent="0.15">
      <c r="A46" s="239"/>
      <c r="B46" s="239"/>
      <c r="C46" s="239"/>
      <c r="D46" s="239"/>
    </row>
    <row r="47" spans="1:9" x14ac:dyDescent="0.15">
      <c r="A47" s="239"/>
      <c r="B47" s="239"/>
      <c r="C47" s="239"/>
      <c r="D47" s="239"/>
    </row>
    <row r="48" spans="1:9" x14ac:dyDescent="0.15">
      <c r="A48" s="239"/>
      <c r="B48" s="239"/>
      <c r="C48" s="239"/>
      <c r="D48" s="239"/>
    </row>
    <row r="49" spans="1:4" x14ac:dyDescent="0.15">
      <c r="A49" s="239"/>
      <c r="B49" s="239"/>
      <c r="C49" s="239"/>
      <c r="D49" s="239"/>
    </row>
    <row r="52" spans="1:4" x14ac:dyDescent="0.15">
      <c r="A52" s="169" t="s">
        <v>145</v>
      </c>
      <c r="B52" s="169"/>
      <c r="C52" s="169"/>
      <c r="D52" s="169"/>
    </row>
    <row r="53" spans="1:4" x14ac:dyDescent="0.15">
      <c r="A53" s="169"/>
      <c r="B53" s="169"/>
      <c r="C53" s="169"/>
      <c r="D53" s="169"/>
    </row>
    <row r="54" spans="1:4" x14ac:dyDescent="0.15">
      <c r="A54" s="169"/>
      <c r="B54" s="169"/>
      <c r="C54" s="169"/>
      <c r="D54" s="169"/>
    </row>
    <row r="55" spans="1:4" x14ac:dyDescent="0.15">
      <c r="A55" s="169"/>
      <c r="B55" s="169"/>
      <c r="C55" s="169"/>
      <c r="D55" s="169"/>
    </row>
    <row r="56" spans="1:4" x14ac:dyDescent="0.15">
      <c r="A56" s="169"/>
      <c r="B56" s="169"/>
      <c r="C56" s="169"/>
      <c r="D56" s="169"/>
    </row>
    <row r="57" spans="1:4" x14ac:dyDescent="0.15">
      <c r="A57" s="169"/>
      <c r="B57" s="169"/>
      <c r="C57" s="169"/>
      <c r="D57" s="169"/>
    </row>
    <row r="58" spans="1:4" x14ac:dyDescent="0.15">
      <c r="A58" s="169"/>
      <c r="B58" s="169"/>
      <c r="C58" s="169"/>
      <c r="D58" s="169"/>
    </row>
    <row r="59" spans="1:4" x14ac:dyDescent="0.15">
      <c r="A59" s="169"/>
      <c r="B59" s="169"/>
      <c r="C59" s="169"/>
      <c r="D59" s="169"/>
    </row>
    <row r="62" spans="1:4" x14ac:dyDescent="0.15">
      <c r="A62" s="236" t="s">
        <v>146</v>
      </c>
      <c r="B62" s="236"/>
      <c r="C62" s="236"/>
      <c r="D62" s="236"/>
    </row>
    <row r="63" spans="1:4" x14ac:dyDescent="0.15">
      <c r="A63" s="236"/>
      <c r="B63" s="236"/>
      <c r="C63" s="236"/>
      <c r="D63" s="236"/>
    </row>
    <row r="64" spans="1:4" x14ac:dyDescent="0.15">
      <c r="A64" s="236"/>
      <c r="B64" s="236"/>
      <c r="C64" s="236"/>
      <c r="D64" s="236"/>
    </row>
    <row r="65" spans="1:4" x14ac:dyDescent="0.15">
      <c r="A65" s="236"/>
      <c r="B65" s="236"/>
      <c r="C65" s="236"/>
      <c r="D65" s="236"/>
    </row>
    <row r="66" spans="1:4" x14ac:dyDescent="0.15">
      <c r="A66" s="236"/>
      <c r="B66" s="236"/>
      <c r="C66" s="236"/>
      <c r="D66" s="236"/>
    </row>
    <row r="67" spans="1:4" x14ac:dyDescent="0.15">
      <c r="A67" s="236"/>
      <c r="B67" s="236"/>
      <c r="C67" s="236"/>
      <c r="D67" s="236"/>
    </row>
    <row r="68" spans="1:4" x14ac:dyDescent="0.15">
      <c r="A68" s="236"/>
      <c r="B68" s="236"/>
      <c r="C68" s="236"/>
      <c r="D68" s="236"/>
    </row>
    <row r="70" spans="1:4" x14ac:dyDescent="0.15">
      <c r="A70" s="237" t="s">
        <v>147</v>
      </c>
      <c r="B70" s="237"/>
      <c r="C70" s="237"/>
    </row>
    <row r="71" spans="1:4" x14ac:dyDescent="0.15">
      <c r="A71" s="237" t="s">
        <v>148</v>
      </c>
      <c r="B71" s="237"/>
      <c r="C71" s="237"/>
    </row>
    <row r="72" spans="1:4" x14ac:dyDescent="0.15">
      <c r="A72" s="237" t="s">
        <v>149</v>
      </c>
      <c r="B72" s="237"/>
      <c r="C72" s="237"/>
    </row>
    <row r="73" spans="1:4" x14ac:dyDescent="0.15">
      <c r="A73" s="237" t="s">
        <v>150</v>
      </c>
      <c r="B73" s="237"/>
      <c r="C73" s="237"/>
    </row>
  </sheetData>
  <mergeCells count="89">
    <mergeCell ref="A2:N2"/>
    <mergeCell ref="B21:C21"/>
    <mergeCell ref="E21:F21"/>
    <mergeCell ref="G21:H21"/>
    <mergeCell ref="I21:K21"/>
    <mergeCell ref="L21:N21"/>
    <mergeCell ref="B14:C14"/>
    <mergeCell ref="E14:F14"/>
    <mergeCell ref="G14:H14"/>
    <mergeCell ref="I14:K14"/>
    <mergeCell ref="L14:N14"/>
    <mergeCell ref="B15:C15"/>
    <mergeCell ref="E15:F15"/>
    <mergeCell ref="G15:H15"/>
    <mergeCell ref="I15:K15"/>
    <mergeCell ref="L15:N15"/>
    <mergeCell ref="L19:N19"/>
    <mergeCell ref="B20:C20"/>
    <mergeCell ref="E20:F20"/>
    <mergeCell ref="G20:H20"/>
    <mergeCell ref="I20:K20"/>
    <mergeCell ref="L20:N20"/>
    <mergeCell ref="B6:C6"/>
    <mergeCell ref="E6:F6"/>
    <mergeCell ref="G6:H6"/>
    <mergeCell ref="I6:K6"/>
    <mergeCell ref="L6:N6"/>
    <mergeCell ref="B7:C7"/>
    <mergeCell ref="E7:F7"/>
    <mergeCell ref="G7:H7"/>
    <mergeCell ref="I7:K7"/>
    <mergeCell ref="L7:N7"/>
    <mergeCell ref="A5:N5"/>
    <mergeCell ref="B4:C4"/>
    <mergeCell ref="E4:F4"/>
    <mergeCell ref="G4:H4"/>
    <mergeCell ref="I4:K4"/>
    <mergeCell ref="L4:N4"/>
    <mergeCell ref="B8:C8"/>
    <mergeCell ref="E8:F8"/>
    <mergeCell ref="G8:H8"/>
    <mergeCell ref="I8:K8"/>
    <mergeCell ref="L8:N8"/>
    <mergeCell ref="L9:N9"/>
    <mergeCell ref="B16:C16"/>
    <mergeCell ref="E16:F16"/>
    <mergeCell ref="G16:H16"/>
    <mergeCell ref="I16:K16"/>
    <mergeCell ref="L16:N16"/>
    <mergeCell ref="A10:C10"/>
    <mergeCell ref="E10:N10"/>
    <mergeCell ref="B9:C9"/>
    <mergeCell ref="E9:F9"/>
    <mergeCell ref="G9:H9"/>
    <mergeCell ref="I9:K9"/>
    <mergeCell ref="B18:C18"/>
    <mergeCell ref="E18:F18"/>
    <mergeCell ref="G18:H18"/>
    <mergeCell ref="I18:K18"/>
    <mergeCell ref="B17:C17"/>
    <mergeCell ref="E17:F17"/>
    <mergeCell ref="G17:H17"/>
    <mergeCell ref="I17:K17"/>
    <mergeCell ref="A43:D49"/>
    <mergeCell ref="A52:D59"/>
    <mergeCell ref="A12:N12"/>
    <mergeCell ref="B13:C13"/>
    <mergeCell ref="E13:F13"/>
    <mergeCell ref="G13:H13"/>
    <mergeCell ref="I13:K13"/>
    <mergeCell ref="L13:N13"/>
    <mergeCell ref="L18:N18"/>
    <mergeCell ref="L17:N17"/>
    <mergeCell ref="A22:C22"/>
    <mergeCell ref="E22:N22"/>
    <mergeCell ref="B19:C19"/>
    <mergeCell ref="E19:F19"/>
    <mergeCell ref="G19:H19"/>
    <mergeCell ref="I19:K19"/>
    <mergeCell ref="A24:H25"/>
    <mergeCell ref="A26:H26"/>
    <mergeCell ref="A28:H28"/>
    <mergeCell ref="B30:I37"/>
    <mergeCell ref="A38:D41"/>
    <mergeCell ref="A62:D68"/>
    <mergeCell ref="A70:C70"/>
    <mergeCell ref="A71:C71"/>
    <mergeCell ref="A72:C72"/>
    <mergeCell ref="A73:C73"/>
  </mergeCells>
  <pageMargins left="0.7" right="0.7"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0216-20BF-CD4E-B8FA-5514FA1AD865}">
  <dimension ref="A1:AM30"/>
  <sheetViews>
    <sheetView tabSelected="1" zoomScale="110" zoomScaleNormal="110" workbookViewId="0">
      <selection activeCell="AA12" sqref="AA12"/>
    </sheetView>
  </sheetViews>
  <sheetFormatPr baseColWidth="10" defaultColWidth="9.1640625" defaultRowHeight="15" x14ac:dyDescent="0.2"/>
  <cols>
    <col min="1" max="1" width="9.33203125" customWidth="1"/>
    <col min="4" max="39" width="3.6640625" customWidth="1"/>
  </cols>
  <sheetData>
    <row r="1" spans="1:39" s="1" customFormat="1" x14ac:dyDescent="0.2">
      <c r="A1" s="152" t="s">
        <v>75</v>
      </c>
    </row>
    <row r="2" spans="1:39" s="3" customFormat="1" x14ac:dyDescent="0.2">
      <c r="A2" s="101" t="s">
        <v>114</v>
      </c>
    </row>
    <row r="3" spans="1:39" s="3" customFormat="1" x14ac:dyDescent="0.2">
      <c r="A3" s="101" t="s">
        <v>76</v>
      </c>
    </row>
    <row r="4" spans="1:39" s="3" customFormat="1" x14ac:dyDescent="0.2">
      <c r="A4" s="101" t="s">
        <v>115</v>
      </c>
    </row>
    <row r="5" spans="1:39" s="3" customFormat="1" x14ac:dyDescent="0.2">
      <c r="A5" s="101"/>
    </row>
    <row r="6" spans="1:39" s="3" customFormat="1" x14ac:dyDescent="0.2">
      <c r="A6" s="101"/>
      <c r="D6" s="102"/>
      <c r="E6" s="101" t="s">
        <v>77</v>
      </c>
      <c r="K6" s="107"/>
      <c r="L6" s="101" t="s">
        <v>113</v>
      </c>
      <c r="S6" s="103"/>
      <c r="T6" s="101" t="s">
        <v>78</v>
      </c>
    </row>
    <row r="7" spans="1:39" s="3" customFormat="1" x14ac:dyDescent="0.2">
      <c r="A7" s="101"/>
    </row>
    <row r="8" spans="1:39" s="3" customFormat="1" ht="15" customHeight="1" x14ac:dyDescent="0.2">
      <c r="A8" s="280" t="s">
        <v>79</v>
      </c>
      <c r="B8" s="281"/>
      <c r="C8" s="166"/>
      <c r="D8" s="281" t="s">
        <v>80</v>
      </c>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row>
    <row r="9" spans="1:39" s="3" customFormat="1" ht="14.75" customHeight="1" x14ac:dyDescent="0.2">
      <c r="A9" s="282"/>
      <c r="B9" s="283"/>
      <c r="C9" s="267" t="s">
        <v>257</v>
      </c>
      <c r="D9" s="278" t="s">
        <v>81</v>
      </c>
      <c r="E9" s="276" t="s">
        <v>82</v>
      </c>
      <c r="F9" s="276" t="s">
        <v>83</v>
      </c>
      <c r="G9" s="276" t="s">
        <v>84</v>
      </c>
      <c r="H9" s="276" t="s">
        <v>85</v>
      </c>
      <c r="I9" s="276" t="s">
        <v>86</v>
      </c>
      <c r="J9" s="276" t="s">
        <v>87</v>
      </c>
      <c r="K9" s="276" t="s">
        <v>88</v>
      </c>
      <c r="L9" s="276" t="s">
        <v>89</v>
      </c>
      <c r="M9" s="276" t="s">
        <v>90</v>
      </c>
      <c r="N9" s="276" t="s">
        <v>91</v>
      </c>
      <c r="O9" s="278" t="s">
        <v>92</v>
      </c>
      <c r="P9" s="276" t="s">
        <v>93</v>
      </c>
      <c r="Q9" s="276" t="s">
        <v>94</v>
      </c>
      <c r="R9" s="276" t="s">
        <v>95</v>
      </c>
      <c r="S9" s="276" t="s">
        <v>96</v>
      </c>
      <c r="T9" s="276" t="s">
        <v>97</v>
      </c>
      <c r="U9" s="276" t="s">
        <v>98</v>
      </c>
      <c r="V9" s="276" t="s">
        <v>99</v>
      </c>
      <c r="W9" s="276" t="s">
        <v>100</v>
      </c>
      <c r="X9" s="276" t="s">
        <v>101</v>
      </c>
      <c r="Y9" s="276" t="s">
        <v>102</v>
      </c>
      <c r="Z9" s="278" t="s">
        <v>103</v>
      </c>
      <c r="AA9" s="276" t="s">
        <v>104</v>
      </c>
      <c r="AB9" s="276" t="s">
        <v>105</v>
      </c>
      <c r="AC9" s="276" t="s">
        <v>106</v>
      </c>
      <c r="AD9" s="276" t="s">
        <v>107</v>
      </c>
      <c r="AE9" s="276" t="s">
        <v>108</v>
      </c>
      <c r="AF9" s="276" t="s">
        <v>109</v>
      </c>
      <c r="AG9" s="276" t="s">
        <v>110</v>
      </c>
      <c r="AH9" s="276" t="s">
        <v>258</v>
      </c>
      <c r="AI9" s="276" t="s">
        <v>259</v>
      </c>
      <c r="AJ9" s="276" t="s">
        <v>260</v>
      </c>
      <c r="AK9" s="278" t="s">
        <v>261</v>
      </c>
      <c r="AL9" s="276" t="s">
        <v>262</v>
      </c>
      <c r="AM9" s="276" t="s">
        <v>263</v>
      </c>
    </row>
    <row r="10" spans="1:39" s="3" customFormat="1" x14ac:dyDescent="0.2">
      <c r="A10" s="284"/>
      <c r="B10" s="285"/>
      <c r="C10" s="268"/>
      <c r="D10" s="279"/>
      <c r="E10" s="277"/>
      <c r="F10" s="277"/>
      <c r="G10" s="277"/>
      <c r="H10" s="277"/>
      <c r="I10" s="277"/>
      <c r="J10" s="277"/>
      <c r="K10" s="277"/>
      <c r="L10" s="277"/>
      <c r="M10" s="277"/>
      <c r="N10" s="277"/>
      <c r="O10" s="279"/>
      <c r="P10" s="277"/>
      <c r="Q10" s="277"/>
      <c r="R10" s="277"/>
      <c r="S10" s="277"/>
      <c r="T10" s="277"/>
      <c r="U10" s="277"/>
      <c r="V10" s="277"/>
      <c r="W10" s="277"/>
      <c r="X10" s="277"/>
      <c r="Y10" s="277"/>
      <c r="Z10" s="279"/>
      <c r="AA10" s="277"/>
      <c r="AB10" s="277"/>
      <c r="AC10" s="277"/>
      <c r="AD10" s="277"/>
      <c r="AE10" s="277"/>
      <c r="AF10" s="277"/>
      <c r="AG10" s="277"/>
      <c r="AH10" s="277"/>
      <c r="AI10" s="277"/>
      <c r="AJ10" s="277"/>
      <c r="AK10" s="279"/>
      <c r="AL10" s="277"/>
      <c r="AM10" s="277"/>
    </row>
    <row r="11" spans="1:39" s="3" customFormat="1" ht="24" x14ac:dyDescent="0.2">
      <c r="A11" s="269" t="s">
        <v>139</v>
      </c>
      <c r="B11" s="105" t="s">
        <v>221</v>
      </c>
      <c r="C11" s="286"/>
      <c r="D11" s="102"/>
      <c r="E11" s="102"/>
      <c r="F11" s="103"/>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row>
    <row r="12" spans="1:39" s="3" customFormat="1" ht="24" x14ac:dyDescent="0.2">
      <c r="A12" s="271"/>
      <c r="B12" s="105" t="s">
        <v>222</v>
      </c>
      <c r="C12" s="286"/>
      <c r="D12" s="153"/>
      <c r="E12" s="153"/>
      <c r="F12" s="103"/>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row>
    <row r="13" spans="1:39" s="3" customFormat="1" ht="26" customHeight="1" x14ac:dyDescent="0.2">
      <c r="A13" s="270"/>
      <c r="B13" s="105" t="s">
        <v>223</v>
      </c>
      <c r="C13" s="286"/>
      <c r="D13" s="153"/>
      <c r="E13" s="153"/>
      <c r="F13" s="103"/>
      <c r="G13" s="153"/>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row>
    <row r="14" spans="1:39" s="3" customFormat="1" ht="24" x14ac:dyDescent="0.2">
      <c r="A14" s="269" t="s">
        <v>162</v>
      </c>
      <c r="B14" s="105" t="s">
        <v>224</v>
      </c>
      <c r="C14" s="286"/>
      <c r="D14" s="102"/>
      <c r="E14" s="102"/>
      <c r="F14" s="103"/>
      <c r="G14" s="104"/>
      <c r="H14" s="154"/>
      <c r="I14" s="104"/>
      <c r="J14" s="155"/>
      <c r="K14" s="155"/>
      <c r="L14" s="104"/>
      <c r="M14" s="104"/>
      <c r="N14" s="104"/>
      <c r="O14" s="104"/>
      <c r="P14" s="104"/>
      <c r="Q14" s="104"/>
      <c r="R14" s="104"/>
      <c r="S14" s="104"/>
      <c r="T14" s="104"/>
      <c r="U14" s="104"/>
      <c r="V14" s="104"/>
      <c r="W14" s="104"/>
      <c r="X14" s="154"/>
      <c r="Y14" s="104"/>
      <c r="Z14" s="104"/>
      <c r="AA14" s="104"/>
      <c r="AB14" s="104"/>
      <c r="AC14" s="104"/>
      <c r="AD14" s="104"/>
      <c r="AE14" s="104"/>
      <c r="AF14" s="104"/>
      <c r="AG14" s="104"/>
      <c r="AH14" s="104"/>
      <c r="AI14" s="104"/>
      <c r="AJ14" s="104"/>
      <c r="AK14" s="104"/>
      <c r="AL14" s="104"/>
      <c r="AM14" s="104"/>
    </row>
    <row r="15" spans="1:39" s="3" customFormat="1" ht="24" x14ac:dyDescent="0.2">
      <c r="A15" s="270"/>
      <c r="B15" s="105" t="s">
        <v>225</v>
      </c>
      <c r="C15" s="286"/>
      <c r="D15" s="154"/>
      <c r="E15" s="154"/>
      <c r="F15" s="154"/>
      <c r="G15" s="104"/>
      <c r="H15" s="104"/>
      <c r="I15" s="107"/>
      <c r="J15" s="156"/>
      <c r="K15" s="156"/>
      <c r="L15" s="107"/>
      <c r="M15" s="156"/>
      <c r="N15" s="156"/>
      <c r="O15" s="107"/>
      <c r="P15" s="127"/>
      <c r="Q15" s="127"/>
      <c r="R15" s="107"/>
      <c r="S15" s="127"/>
      <c r="T15" s="127"/>
      <c r="U15" s="103"/>
      <c r="V15" s="127"/>
      <c r="W15" s="127"/>
      <c r="X15" s="127"/>
      <c r="Y15" s="127"/>
      <c r="Z15" s="127"/>
      <c r="AA15" s="127"/>
      <c r="AB15" s="127"/>
      <c r="AC15" s="127"/>
      <c r="AD15" s="127"/>
      <c r="AE15" s="127"/>
      <c r="AF15" s="127"/>
      <c r="AG15" s="127"/>
      <c r="AH15" s="127"/>
      <c r="AI15" s="127"/>
      <c r="AJ15" s="127"/>
      <c r="AK15" s="127"/>
      <c r="AL15" s="127"/>
      <c r="AM15" s="127"/>
    </row>
    <row r="16" spans="1:39" s="3" customFormat="1" x14ac:dyDescent="0.2">
      <c r="A16" s="137" t="s">
        <v>163</v>
      </c>
      <c r="B16" s="105" t="s">
        <v>164</v>
      </c>
      <c r="C16" s="287"/>
      <c r="D16" s="125"/>
      <c r="E16" s="102"/>
      <c r="F16" s="103"/>
      <c r="G16" s="104"/>
      <c r="H16" s="104"/>
      <c r="I16" s="156"/>
      <c r="J16" s="156"/>
      <c r="K16" s="156"/>
      <c r="L16" s="156"/>
      <c r="M16" s="156"/>
      <c r="N16" s="156"/>
      <c r="O16" s="156"/>
      <c r="P16" s="127"/>
      <c r="Q16" s="127"/>
      <c r="R16" s="156"/>
      <c r="S16" s="127"/>
      <c r="T16" s="127"/>
      <c r="U16" s="156"/>
      <c r="V16" s="127"/>
      <c r="W16" s="127"/>
      <c r="X16" s="127"/>
      <c r="Y16" s="127"/>
      <c r="Z16" s="127"/>
      <c r="AA16" s="127"/>
      <c r="AB16" s="127"/>
      <c r="AC16" s="127"/>
      <c r="AD16" s="127"/>
      <c r="AE16" s="127"/>
      <c r="AF16" s="127"/>
      <c r="AG16" s="127"/>
      <c r="AH16" s="127"/>
      <c r="AI16" s="127"/>
      <c r="AJ16" s="127"/>
      <c r="AK16" s="127"/>
      <c r="AL16" s="127"/>
      <c r="AM16" s="127"/>
    </row>
    <row r="17" spans="1:39" s="3" customFormat="1" ht="24" x14ac:dyDescent="0.2">
      <c r="A17" s="269" t="s">
        <v>111</v>
      </c>
      <c r="B17" s="157" t="s">
        <v>226</v>
      </c>
      <c r="C17" s="288"/>
      <c r="D17" s="156"/>
      <c r="E17" s="102"/>
      <c r="F17" s="102"/>
      <c r="G17" s="102"/>
      <c r="H17" s="103"/>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row>
    <row r="18" spans="1:39" s="3" customFormat="1" ht="24" x14ac:dyDescent="0.2">
      <c r="A18" s="270"/>
      <c r="B18" s="157" t="s">
        <v>227</v>
      </c>
      <c r="C18" s="288"/>
      <c r="D18" s="156"/>
      <c r="E18" s="153"/>
      <c r="F18" s="153"/>
      <c r="G18" s="133"/>
      <c r="H18" s="125"/>
      <c r="I18" s="103"/>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row>
    <row r="19" spans="1:39" s="3" customFormat="1" x14ac:dyDescent="0.2">
      <c r="A19" s="269" t="s">
        <v>140</v>
      </c>
      <c r="B19" s="157" t="s">
        <v>228</v>
      </c>
      <c r="C19" s="288"/>
      <c r="D19" s="156"/>
      <c r="E19" s="156"/>
      <c r="F19" s="156"/>
      <c r="G19" s="133"/>
      <c r="H19" s="125"/>
      <c r="I19" s="103"/>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row>
    <row r="20" spans="1:39" s="3" customFormat="1" ht="24" x14ac:dyDescent="0.2">
      <c r="A20" s="270"/>
      <c r="B20" s="157" t="s">
        <v>229</v>
      </c>
      <c r="C20" s="288"/>
      <c r="D20" s="156"/>
      <c r="E20" s="156"/>
      <c r="F20" s="156"/>
      <c r="G20" s="158"/>
      <c r="H20" s="125"/>
      <c r="I20" s="103"/>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row>
    <row r="21" spans="1:39" s="3" customFormat="1" x14ac:dyDescent="0.2">
      <c r="A21" s="269" t="s">
        <v>141</v>
      </c>
      <c r="B21" s="157" t="s">
        <v>230</v>
      </c>
      <c r="C21" s="288"/>
      <c r="D21" s="156"/>
      <c r="E21" s="156"/>
      <c r="F21" s="156"/>
      <c r="G21" s="156"/>
      <c r="H21" s="156"/>
      <c r="I21" s="153"/>
      <c r="J21" s="125"/>
      <c r="K21" s="102"/>
      <c r="L21" s="103"/>
      <c r="M21" s="153"/>
      <c r="N21" s="133"/>
      <c r="O21" s="133"/>
      <c r="P21" s="133"/>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row>
    <row r="22" spans="1:39" s="3" customFormat="1" ht="17" customHeight="1" x14ac:dyDescent="0.2">
      <c r="A22" s="271"/>
      <c r="B22" s="157" t="s">
        <v>231</v>
      </c>
      <c r="C22" s="288"/>
      <c r="D22" s="156"/>
      <c r="E22" s="156"/>
      <c r="F22" s="156"/>
      <c r="G22" s="156"/>
      <c r="H22" s="156"/>
      <c r="I22" s="153"/>
      <c r="J22" s="125"/>
      <c r="K22" s="102"/>
      <c r="L22" s="103"/>
      <c r="M22" s="153"/>
      <c r="N22" s="153"/>
      <c r="O22" s="153"/>
      <c r="P22" s="153"/>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row>
    <row r="23" spans="1:39" s="3" customFormat="1" ht="24" x14ac:dyDescent="0.2">
      <c r="A23" s="270"/>
      <c r="B23" s="157" t="s">
        <v>232</v>
      </c>
      <c r="C23" s="288"/>
      <c r="D23" s="156"/>
      <c r="E23" s="156"/>
      <c r="F23" s="156"/>
      <c r="G23" s="156"/>
      <c r="H23" s="156"/>
      <c r="I23" s="156"/>
      <c r="J23" s="159"/>
      <c r="K23" s="159"/>
      <c r="L23" s="102"/>
      <c r="M23" s="103"/>
      <c r="N23" s="156"/>
      <c r="O23" s="156"/>
      <c r="P23" s="153"/>
      <c r="Q23" s="133"/>
      <c r="R23" s="153"/>
      <c r="S23" s="153"/>
      <c r="T23" s="153"/>
      <c r="U23" s="156"/>
      <c r="V23" s="156"/>
      <c r="W23" s="156"/>
      <c r="X23" s="156"/>
      <c r="Y23" s="156"/>
      <c r="Z23" s="156"/>
      <c r="AA23" s="156"/>
      <c r="AB23" s="156"/>
      <c r="AC23" s="156"/>
      <c r="AD23" s="156"/>
      <c r="AE23" s="156"/>
      <c r="AF23" s="156"/>
      <c r="AG23" s="156"/>
      <c r="AH23" s="156"/>
      <c r="AI23" s="156"/>
      <c r="AJ23" s="156"/>
      <c r="AK23" s="156"/>
      <c r="AL23" s="156"/>
      <c r="AM23" s="156"/>
    </row>
    <row r="24" spans="1:39" s="3" customFormat="1" x14ac:dyDescent="0.2">
      <c r="A24" s="272" t="s">
        <v>142</v>
      </c>
      <c r="B24" s="157" t="s">
        <v>233</v>
      </c>
      <c r="C24" s="288"/>
      <c r="D24" s="156"/>
      <c r="E24" s="156"/>
      <c r="F24" s="156"/>
      <c r="G24" s="156"/>
      <c r="H24" s="156"/>
      <c r="I24" s="156"/>
      <c r="J24" s="156"/>
      <c r="K24" s="160"/>
      <c r="L24" s="156"/>
      <c r="M24" s="156"/>
      <c r="N24" s="156"/>
      <c r="O24" s="161"/>
      <c r="P24" s="161"/>
      <c r="Q24" s="107"/>
      <c r="R24" s="161"/>
      <c r="S24" s="161"/>
      <c r="T24" s="103"/>
      <c r="U24" s="153"/>
      <c r="V24" s="156"/>
      <c r="W24" s="156"/>
      <c r="X24" s="156"/>
      <c r="Y24" s="156"/>
      <c r="Z24" s="156"/>
      <c r="AA24" s="156"/>
      <c r="AB24" s="156"/>
      <c r="AC24" s="156"/>
      <c r="AD24" s="156"/>
      <c r="AE24" s="156"/>
      <c r="AF24" s="156"/>
      <c r="AG24" s="156"/>
      <c r="AH24" s="156"/>
      <c r="AI24" s="156"/>
      <c r="AJ24" s="156"/>
      <c r="AK24" s="156"/>
      <c r="AL24" s="156"/>
      <c r="AM24" s="156"/>
    </row>
    <row r="25" spans="1:39" s="3" customFormat="1" ht="24" x14ac:dyDescent="0.2">
      <c r="A25" s="273"/>
      <c r="B25" s="157" t="s">
        <v>234</v>
      </c>
      <c r="C25" s="288"/>
      <c r="D25" s="156"/>
      <c r="E25" s="156"/>
      <c r="F25" s="156"/>
      <c r="G25" s="156"/>
      <c r="H25" s="156"/>
      <c r="I25" s="156"/>
      <c r="J25" s="156"/>
      <c r="K25" s="160"/>
      <c r="L25" s="156"/>
      <c r="M25" s="156"/>
      <c r="N25" s="156"/>
      <c r="O25" s="161"/>
      <c r="P25" s="161"/>
      <c r="Q25" s="107"/>
      <c r="R25" s="161"/>
      <c r="S25" s="161"/>
      <c r="T25" s="103"/>
      <c r="U25" s="153"/>
      <c r="V25" s="156"/>
      <c r="W25" s="156"/>
      <c r="X25" s="156"/>
      <c r="Y25" s="156"/>
      <c r="Z25" s="156"/>
      <c r="AA25" s="156"/>
      <c r="AB25" s="156"/>
      <c r="AC25" s="156"/>
      <c r="AD25" s="156"/>
      <c r="AE25" s="156"/>
      <c r="AF25" s="156"/>
      <c r="AG25" s="156"/>
      <c r="AH25" s="156"/>
      <c r="AI25" s="156"/>
      <c r="AJ25" s="156"/>
      <c r="AK25" s="156"/>
      <c r="AL25" s="156"/>
      <c r="AM25" s="156"/>
    </row>
    <row r="26" spans="1:39" s="3" customFormat="1" ht="24" x14ac:dyDescent="0.2">
      <c r="A26" s="274"/>
      <c r="B26" s="157" t="s">
        <v>165</v>
      </c>
      <c r="C26" s="288"/>
      <c r="D26" s="156"/>
      <c r="E26" s="156"/>
      <c r="F26" s="156"/>
      <c r="G26" s="156"/>
      <c r="H26" s="156"/>
      <c r="I26" s="156"/>
      <c r="J26" s="156"/>
      <c r="K26" s="160"/>
      <c r="L26" s="156"/>
      <c r="M26" s="156"/>
      <c r="N26" s="156"/>
      <c r="O26" s="161"/>
      <c r="P26" s="161"/>
      <c r="Q26" s="107"/>
      <c r="R26" s="161"/>
      <c r="S26" s="161"/>
      <c r="T26" s="103"/>
      <c r="U26" s="153"/>
      <c r="V26" s="156"/>
      <c r="W26" s="156"/>
      <c r="X26" s="156"/>
      <c r="Y26" s="156"/>
      <c r="Z26" s="156"/>
      <c r="AA26" s="156"/>
      <c r="AB26" s="156"/>
      <c r="AC26" s="156"/>
      <c r="AD26" s="156"/>
      <c r="AE26" s="156"/>
      <c r="AF26" s="156"/>
      <c r="AG26" s="156"/>
      <c r="AH26" s="156"/>
      <c r="AI26" s="156"/>
      <c r="AJ26" s="156"/>
      <c r="AK26" s="156"/>
      <c r="AL26" s="156"/>
      <c r="AM26" s="156"/>
    </row>
    <row r="27" spans="1:39" x14ac:dyDescent="0.2">
      <c r="A27" s="106" t="s">
        <v>143</v>
      </c>
      <c r="B27" s="157" t="s">
        <v>235</v>
      </c>
      <c r="C27" s="289"/>
      <c r="D27" s="159"/>
      <c r="E27" s="159"/>
      <c r="F27" s="159"/>
      <c r="G27" s="159"/>
      <c r="H27" s="159"/>
      <c r="I27" s="159"/>
      <c r="J27" s="159"/>
      <c r="K27" s="162"/>
      <c r="L27" s="156"/>
      <c r="M27" s="156"/>
      <c r="N27" s="159"/>
      <c r="O27" s="159"/>
      <c r="P27" s="159"/>
      <c r="Q27" s="102"/>
      <c r="R27" s="103"/>
      <c r="U27" s="159"/>
      <c r="V27" s="159"/>
      <c r="W27" s="159"/>
      <c r="X27" s="159"/>
      <c r="Y27" s="159"/>
      <c r="Z27" s="159"/>
      <c r="AA27" s="159"/>
      <c r="AB27" s="159"/>
      <c r="AC27" s="159"/>
      <c r="AD27" s="159"/>
      <c r="AE27" s="159"/>
      <c r="AF27" s="159"/>
      <c r="AG27" s="159"/>
      <c r="AH27" s="159"/>
      <c r="AI27" s="159"/>
      <c r="AJ27" s="159"/>
      <c r="AK27" s="159"/>
      <c r="AL27" s="159"/>
      <c r="AM27" s="159"/>
    </row>
    <row r="28" spans="1:39" ht="24" x14ac:dyDescent="0.2">
      <c r="A28" s="106" t="s">
        <v>144</v>
      </c>
      <c r="B28" s="157" t="s">
        <v>249</v>
      </c>
      <c r="C28" s="289"/>
      <c r="D28" s="159"/>
      <c r="E28" s="159"/>
      <c r="F28" s="159"/>
      <c r="G28" s="159"/>
      <c r="H28" s="159"/>
      <c r="I28" s="159"/>
      <c r="J28" s="159"/>
      <c r="K28" s="159"/>
      <c r="L28" s="159"/>
      <c r="M28" s="159"/>
      <c r="N28" s="159"/>
      <c r="O28" s="159"/>
      <c r="P28" s="159"/>
      <c r="Q28" s="102"/>
      <c r="R28" s="102"/>
      <c r="S28" s="102"/>
      <c r="T28" s="107"/>
      <c r="U28" s="103"/>
      <c r="V28" s="161"/>
      <c r="W28" s="161"/>
      <c r="X28" s="161"/>
      <c r="Y28" s="161"/>
      <c r="Z28" s="161"/>
      <c r="AA28" s="103"/>
      <c r="AB28" s="159"/>
      <c r="AC28" s="159"/>
      <c r="AD28" s="159"/>
      <c r="AE28" s="159"/>
      <c r="AF28" s="159"/>
      <c r="AG28" s="159"/>
      <c r="AH28" s="159"/>
      <c r="AI28" s="159"/>
      <c r="AJ28" s="159"/>
      <c r="AK28" s="159"/>
      <c r="AL28" s="159"/>
      <c r="AM28" s="159"/>
    </row>
    <row r="29" spans="1:39" ht="24" x14ac:dyDescent="0.2">
      <c r="A29" s="275" t="s">
        <v>166</v>
      </c>
      <c r="B29" s="157" t="s">
        <v>236</v>
      </c>
      <c r="C29" s="289"/>
      <c r="D29" s="159"/>
      <c r="E29" s="159"/>
      <c r="F29" s="159"/>
      <c r="G29" s="159"/>
      <c r="H29" s="159"/>
      <c r="I29" s="159"/>
      <c r="J29" s="159"/>
      <c r="K29" s="159"/>
      <c r="L29" s="159"/>
      <c r="M29" s="159"/>
      <c r="N29" s="159"/>
      <c r="O29" s="159"/>
      <c r="P29" s="159"/>
      <c r="Q29" s="159"/>
      <c r="R29" s="102"/>
      <c r="S29" s="102"/>
      <c r="T29" s="103"/>
      <c r="U29" s="159"/>
      <c r="V29" s="159"/>
      <c r="W29" s="159"/>
      <c r="X29" s="159"/>
      <c r="Y29" s="159"/>
      <c r="Z29" s="159"/>
      <c r="AA29" s="159"/>
      <c r="AB29" s="159"/>
      <c r="AC29" s="159"/>
      <c r="AD29" s="159"/>
      <c r="AE29" s="159"/>
      <c r="AF29" s="159"/>
      <c r="AG29" s="159"/>
      <c r="AH29" s="159"/>
      <c r="AI29" s="159"/>
      <c r="AJ29" s="159"/>
      <c r="AK29" s="159"/>
      <c r="AL29" s="159"/>
      <c r="AM29" s="159"/>
    </row>
    <row r="30" spans="1:39" ht="24" x14ac:dyDescent="0.2">
      <c r="A30" s="275"/>
      <c r="B30" s="157" t="s">
        <v>237</v>
      </c>
      <c r="C30" s="289"/>
      <c r="D30" s="159"/>
      <c r="E30" s="159"/>
      <c r="F30" s="159"/>
      <c r="G30" s="159"/>
      <c r="H30" s="159"/>
      <c r="I30" s="159"/>
      <c r="J30" s="159"/>
      <c r="K30" s="159"/>
      <c r="L30" s="159"/>
      <c r="M30" s="159"/>
      <c r="N30" s="159"/>
      <c r="O30" s="159"/>
      <c r="P30" s="159"/>
      <c r="Q30" s="159"/>
      <c r="R30" s="153"/>
      <c r="S30" s="153"/>
      <c r="T30" s="103"/>
      <c r="U30" s="159"/>
      <c r="V30" s="159"/>
      <c r="W30" s="159"/>
      <c r="X30" s="159"/>
      <c r="Y30" s="159"/>
      <c r="Z30" s="159"/>
      <c r="AA30" s="159"/>
      <c r="AB30" s="159"/>
      <c r="AC30" s="159"/>
      <c r="AD30" s="159"/>
      <c r="AE30" s="159"/>
      <c r="AF30" s="159"/>
      <c r="AG30" s="159"/>
      <c r="AH30" s="159"/>
      <c r="AI30" s="159"/>
      <c r="AJ30" s="159"/>
      <c r="AK30" s="159"/>
      <c r="AL30" s="159"/>
      <c r="AM30" s="159"/>
    </row>
  </sheetData>
  <mergeCells count="46">
    <mergeCell ref="V9:V10"/>
    <mergeCell ref="I9:I10"/>
    <mergeCell ref="J9:J10"/>
    <mergeCell ref="K9:K10"/>
    <mergeCell ref="D9:D10"/>
    <mergeCell ref="E9:E10"/>
    <mergeCell ref="F9:F10"/>
    <mergeCell ref="G9:G10"/>
    <mergeCell ref="H9:H10"/>
    <mergeCell ref="D8:AM8"/>
    <mergeCell ref="A14:A15"/>
    <mergeCell ref="AD9:AD10"/>
    <mergeCell ref="AE9:AE10"/>
    <mergeCell ref="AF9:AF10"/>
    <mergeCell ref="AG9:AG10"/>
    <mergeCell ref="X9:X10"/>
    <mergeCell ref="Y9:Y10"/>
    <mergeCell ref="Z9:Z10"/>
    <mergeCell ref="AA9:AA10"/>
    <mergeCell ref="AB9:AB10"/>
    <mergeCell ref="AC9:AC10"/>
    <mergeCell ref="R9:R10"/>
    <mergeCell ref="S9:S10"/>
    <mergeCell ref="T9:T10"/>
    <mergeCell ref="U9:U10"/>
    <mergeCell ref="A29:A30"/>
    <mergeCell ref="AJ9:AJ10"/>
    <mergeCell ref="AK9:AK10"/>
    <mergeCell ref="AL9:AL10"/>
    <mergeCell ref="AM9:AM10"/>
    <mergeCell ref="A11:A13"/>
    <mergeCell ref="AH9:AH10"/>
    <mergeCell ref="AI9:AI10"/>
    <mergeCell ref="W9:W10"/>
    <mergeCell ref="L9:L10"/>
    <mergeCell ref="M9:M10"/>
    <mergeCell ref="N9:N10"/>
    <mergeCell ref="O9:O10"/>
    <mergeCell ref="P9:P10"/>
    <mergeCell ref="Q9:Q10"/>
    <mergeCell ref="A8:B10"/>
    <mergeCell ref="C9:C10"/>
    <mergeCell ref="A17:A18"/>
    <mergeCell ref="A19:A20"/>
    <mergeCell ref="A21:A23"/>
    <mergeCell ref="A24:A26"/>
  </mergeCells>
  <phoneticPr fontId="4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EF12D8767FA54BBB807D88F2594C06" ma:contentTypeVersion="13" ma:contentTypeDescription="Create a new document." ma:contentTypeScope="" ma:versionID="7c2d3e4adb291093eb8a7a1b9abbf83c">
  <xsd:schema xmlns:xsd="http://www.w3.org/2001/XMLSchema" xmlns:xs="http://www.w3.org/2001/XMLSchema" xmlns:p="http://schemas.microsoft.com/office/2006/metadata/properties" xmlns:ns3="9676b2f0-eb7a-4411-8826-9ee3fcf05896" xmlns:ns4="b6c2d4dc-5c42-4736-b7e4-b658500edbfa" targetNamespace="http://schemas.microsoft.com/office/2006/metadata/properties" ma:root="true" ma:fieldsID="37f8b07b379edfff3cc6e173f9405e85" ns3:_="" ns4:_="">
    <xsd:import namespace="9676b2f0-eb7a-4411-8826-9ee3fcf05896"/>
    <xsd:import namespace="b6c2d4dc-5c42-4736-b7e4-b658500edb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6b2f0-eb7a-4411-8826-9ee3fcf058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c2d4dc-5c42-4736-b7e4-b658500edbf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FB82FA-DD83-4EB0-9F58-1AE7BB98D5AC}">
  <ds:schemaRef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b6c2d4dc-5c42-4736-b7e4-b658500edbfa"/>
    <ds:schemaRef ds:uri="9676b2f0-eb7a-4411-8826-9ee3fcf05896"/>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E4303E5-250E-4154-BC7D-0D48207F2646}">
  <ds:schemaRefs>
    <ds:schemaRef ds:uri="http://schemas.microsoft.com/sharepoint/v3/contenttype/forms"/>
  </ds:schemaRefs>
</ds:datastoreItem>
</file>

<file path=customXml/itemProps3.xml><?xml version="1.0" encoding="utf-8"?>
<ds:datastoreItem xmlns:ds="http://schemas.openxmlformats.org/officeDocument/2006/customXml" ds:itemID="{4F209723-105F-4CD8-89B4-1B67B7740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76b2f0-eb7a-4411-8826-9ee3fcf05896"/>
    <ds:schemaRef ds:uri="b6c2d4dc-5c42-4736-b7e4-b658500ed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Guidelines</vt:lpstr>
      <vt:lpstr>Budget Category</vt:lpstr>
      <vt:lpstr>5.1 Budget Plan</vt:lpstr>
      <vt:lpstr>Budget Notes</vt:lpstr>
      <vt:lpstr>5.2 Procurement Plan</vt:lpstr>
      <vt:lpstr>5.3 Implementation Plan</vt:lpstr>
      <vt:lpstr>'5.1 Budget Plan'!Print_Area</vt:lpstr>
      <vt:lpstr>'5.2 Procurement Plan'!Print_Area</vt:lpstr>
      <vt:lpstr>'Budget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Helal Uddin</dc:creator>
  <cp:keywords/>
  <dc:description/>
  <cp:lastModifiedBy>Microsoft Office User</cp:lastModifiedBy>
  <cp:revision/>
  <dcterms:created xsi:type="dcterms:W3CDTF">2018-04-03T03:33:21Z</dcterms:created>
  <dcterms:modified xsi:type="dcterms:W3CDTF">2022-12-05T08:31:59Z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0x0101009EEF12D8767FA54BBB807D88F2594C06</vt:lpwstr>
  </property>
</Properties>
</file>